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showInkAnnotation="0" autoCompressPictures="0"/>
  <bookViews>
    <workbookView xWindow="34420" yWindow="500" windowWidth="15160" windowHeight="13400" firstSheet="8" activeTab="10"/>
  </bookViews>
  <sheets>
    <sheet name="Examples" sheetId="73" state="hidden" r:id="rId1"/>
    <sheet name="Program Years" sheetId="75" state="hidden" r:id="rId2"/>
    <sheet name="DATA" sheetId="2" r:id="rId3"/>
    <sheet name="ENTITY" sheetId="105" state="hidden" r:id="rId4"/>
    <sheet name="Sections 1 thru 4" sheetId="104" r:id="rId5"/>
    <sheet name="JOB TITLE (1)" sheetId="5" r:id="rId6"/>
    <sheet name="Concurrence (1)" sheetId="36" r:id="rId7"/>
    <sheet name="SATO (1)" sheetId="40" r:id="rId8"/>
    <sheet name="JOB TITLE (2)" sheetId="77" r:id="rId9"/>
    <sheet name="Concurrence (2)" sheetId="78" r:id="rId10"/>
    <sheet name="SATO (2)" sheetId="79" r:id="rId11"/>
    <sheet name="JOB TITLE (3)" sheetId="91" r:id="rId12"/>
    <sheet name="Concurrence (3)" sheetId="92" r:id="rId13"/>
    <sheet name="SATO (3)" sheetId="93" r:id="rId14"/>
    <sheet name="JOB TITLE (4)" sheetId="95" r:id="rId15"/>
    <sheet name="Concurrence (4)" sheetId="96" r:id="rId16"/>
    <sheet name="SATO (4)" sheetId="97" r:id="rId17"/>
    <sheet name="JOB TITLE (5)" sheetId="98" r:id="rId18"/>
    <sheet name="Concurrence (5)" sheetId="99" r:id="rId19"/>
    <sheet name="SATO (5)" sheetId="100" r:id="rId20"/>
    <sheet name="SATO Tips" sheetId="76" r:id="rId21"/>
  </sheets>
  <definedNames>
    <definedName name="_xlnm._FilterDatabase" localSheetId="2" hidden="1">DATA!$B$1:$F$327</definedName>
    <definedName name="_xlnm.Print_Area" localSheetId="6">'Concurrence (1)'!$B$2:$AH$44</definedName>
    <definedName name="_xlnm.Print_Area" localSheetId="9">'Concurrence (2)'!$B$2:$AH$44</definedName>
    <definedName name="_xlnm.Print_Area" localSheetId="12">'Concurrence (3)'!$B$2:$AH$44</definedName>
    <definedName name="_xlnm.Print_Area" localSheetId="15">'Concurrence (4)'!$B$2:$AH$44</definedName>
    <definedName name="_xlnm.Print_Area" localSheetId="18">'Concurrence (5)'!$B$2:$AH$44</definedName>
    <definedName name="_xlnm.Print_Area" localSheetId="2">DATA!$A$1:$G$328</definedName>
    <definedName name="_xlnm.Print_Area" localSheetId="5">'JOB TITLE (1)'!$B$2:$M$44</definedName>
    <definedName name="_xlnm.Print_Area" localSheetId="8">'JOB TITLE (2)'!$B$2:$M$44</definedName>
    <definedName name="_xlnm.Print_Area" localSheetId="11">'JOB TITLE (3)'!$B$2:$M$44</definedName>
    <definedName name="_xlnm.Print_Area" localSheetId="14">'JOB TITLE (4)'!$B$2:$M$44</definedName>
    <definedName name="_xlnm.Print_Area" localSheetId="17">'JOB TITLE (5)'!$B$2:$M$44</definedName>
    <definedName name="_xlnm.Print_Area" localSheetId="7">'SATO (1)'!$B$2:$Z$36</definedName>
    <definedName name="_xlnm.Print_Area" localSheetId="10">'SATO (2)'!$B$2:$Z$36</definedName>
    <definedName name="_xlnm.Print_Area" localSheetId="13">'SATO (3)'!$B$2:$Z$36</definedName>
    <definedName name="_xlnm.Print_Area" localSheetId="16">'SATO (4)'!$B$2:$Z$36</definedName>
    <definedName name="_xlnm.Print_Area" localSheetId="19">'SATO (5)'!$B$2:$Z$36</definedName>
    <definedName name="_xlnm.Print_Area" localSheetId="4">'Sections 1 thru 4'!$B$2:$AH$250</definedName>
    <definedName name="_xlnm.Print_Titles" localSheetId="5">'JOB TITLE (1)'!$2:$8</definedName>
    <definedName name="_xlnm.Print_Titles" localSheetId="8">'JOB TITLE (2)'!$2:$8</definedName>
    <definedName name="_xlnm.Print_Titles" localSheetId="11">'JOB TITLE (3)'!$2:$8</definedName>
    <definedName name="_xlnm.Print_Titles" localSheetId="14">'JOB TITLE (4)'!$2:$8</definedName>
    <definedName name="_xlnm.Print_Titles" localSheetId="17">'JOB TITLE (5)'!$2:$8</definedName>
    <definedName name="_xlnm.Print_Titles" localSheetId="7">'SATO (1)'!$2:$22</definedName>
    <definedName name="_xlnm.Print_Titles" localSheetId="10">'SATO (2)'!$2:$22</definedName>
    <definedName name="_xlnm.Print_Titles" localSheetId="13">'SATO (3)'!$2:$22</definedName>
    <definedName name="_xlnm.Print_Titles" localSheetId="16">'SATO (4)'!$2:$22</definedName>
    <definedName name="_xlnm.Print_Titles" localSheetId="19">'SATO (5)'!$2:$22</definedName>
    <definedName name="_xlnm.Print_Titles" localSheetId="20">'SATO Tips'!$1:$1</definedName>
    <definedName name="_xlnm.Print_Titles" localSheetId="4">'Sections 1 thru 4'!$2:$7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18" i="104" l="1"/>
  <c r="C208" i="104"/>
  <c r="C145" i="104"/>
  <c r="C217" i="104"/>
  <c r="C212" i="104"/>
  <c r="C138" i="104"/>
  <c r="B82" i="104"/>
  <c r="B83" i="104"/>
  <c r="B16" i="104"/>
  <c r="B2" i="100"/>
  <c r="B2" i="99"/>
  <c r="B2" i="98"/>
  <c r="B2" i="97"/>
  <c r="B2" i="96"/>
  <c r="B2" i="95"/>
  <c r="B2" i="93"/>
  <c r="B2" i="92"/>
  <c r="B2" i="91"/>
  <c r="B2" i="79"/>
  <c r="B2" i="78"/>
  <c r="B2" i="77"/>
  <c r="B2" i="40"/>
  <c r="B2" i="36"/>
  <c r="B2" i="5"/>
  <c r="B2" i="104"/>
  <c r="AA40" i="104"/>
  <c r="C70" i="104"/>
  <c r="AC70" i="104"/>
  <c r="Q70" i="104"/>
  <c r="T70" i="104"/>
  <c r="W70" i="104"/>
  <c r="AE70" i="104"/>
  <c r="C71" i="104"/>
  <c r="AC71" i="104"/>
  <c r="Q71" i="104"/>
  <c r="T71" i="104"/>
  <c r="W71" i="104"/>
  <c r="Z71" i="104"/>
  <c r="C72" i="104"/>
  <c r="Q72" i="104"/>
  <c r="T72" i="104"/>
  <c r="W72" i="104"/>
  <c r="Z72" i="104"/>
  <c r="AC72" i="104"/>
  <c r="AE72" i="104"/>
  <c r="C73" i="104"/>
  <c r="AC73" i="104"/>
  <c r="Q73" i="104"/>
  <c r="T73" i="104"/>
  <c r="W73" i="104"/>
  <c r="C74" i="104"/>
  <c r="AC74" i="104"/>
  <c r="Q74" i="104"/>
  <c r="T74" i="104"/>
  <c r="W74" i="104"/>
  <c r="Z74" i="104"/>
  <c r="AE74" i="104"/>
  <c r="B5" i="104"/>
  <c r="B6" i="104"/>
  <c r="B253" i="104"/>
  <c r="B254" i="104"/>
  <c r="B255" i="104"/>
  <c r="B11" i="104"/>
  <c r="M11" i="104"/>
  <c r="W11" i="104"/>
  <c r="B13" i="104"/>
  <c r="W13" i="104"/>
  <c r="AC13" i="104"/>
  <c r="B20" i="104"/>
  <c r="B24" i="104"/>
  <c r="B28" i="104"/>
  <c r="X28" i="104"/>
  <c r="AD28" i="104"/>
  <c r="B30" i="104"/>
  <c r="AB30" i="104"/>
  <c r="B32" i="104"/>
  <c r="B34" i="104"/>
  <c r="M34" i="104"/>
  <c r="X34" i="104"/>
  <c r="B36" i="104"/>
  <c r="X36" i="104"/>
  <c r="B38" i="104"/>
  <c r="M38" i="104"/>
  <c r="X38" i="104"/>
  <c r="B40" i="104"/>
  <c r="M40" i="104"/>
  <c r="X40" i="104"/>
  <c r="B42" i="104"/>
  <c r="M42" i="104"/>
  <c r="X42" i="104"/>
  <c r="B44" i="104"/>
  <c r="M44" i="104"/>
  <c r="S44" i="104"/>
  <c r="X44" i="104"/>
  <c r="AD44" i="104"/>
  <c r="AE48" i="104"/>
  <c r="AA51" i="104"/>
  <c r="AD51" i="104"/>
  <c r="D52" i="104"/>
  <c r="M54" i="104"/>
  <c r="AE55" i="104"/>
  <c r="AH56" i="104"/>
  <c r="AA58" i="104"/>
  <c r="AD58" i="104"/>
  <c r="D59" i="104"/>
  <c r="M61" i="104"/>
  <c r="AE62" i="104"/>
  <c r="AH63" i="104"/>
  <c r="AE64" i="104"/>
  <c r="B236" i="104"/>
  <c r="S236" i="104"/>
  <c r="B240" i="104"/>
  <c r="S240" i="104"/>
  <c r="B244" i="104"/>
  <c r="S244" i="104"/>
  <c r="D44" i="2"/>
  <c r="D101" i="2"/>
  <c r="D158" i="2"/>
  <c r="D215" i="2"/>
  <c r="D272" i="2"/>
  <c r="B41" i="98"/>
  <c r="B39" i="98"/>
  <c r="B41" i="95"/>
  <c r="B39" i="95"/>
  <c r="B41" i="91"/>
  <c r="B39" i="91"/>
  <c r="B41" i="77"/>
  <c r="B39" i="77"/>
  <c r="J42" i="100"/>
  <c r="J43" i="100"/>
  <c r="O33" i="100"/>
  <c r="O32" i="100"/>
  <c r="V20" i="100"/>
  <c r="Q15" i="100"/>
  <c r="E15" i="100"/>
  <c r="Q14" i="100"/>
  <c r="E14" i="100"/>
  <c r="Q13" i="100"/>
  <c r="E13" i="100"/>
  <c r="Q12" i="100"/>
  <c r="E12" i="100"/>
  <c r="Q11" i="100"/>
  <c r="E11" i="100"/>
  <c r="B6" i="100"/>
  <c r="B5" i="100"/>
  <c r="X47" i="99"/>
  <c r="X49" i="99"/>
  <c r="X50" i="99"/>
  <c r="B6" i="99"/>
  <c r="B5" i="99"/>
  <c r="D49" i="98"/>
  <c r="D50" i="98"/>
  <c r="E48" i="98"/>
  <c r="E43" i="98"/>
  <c r="B6" i="98"/>
  <c r="B5" i="98"/>
  <c r="J42" i="97"/>
  <c r="J43" i="97"/>
  <c r="O33" i="97"/>
  <c r="O32" i="97"/>
  <c r="K20" i="97"/>
  <c r="Q15" i="97"/>
  <c r="E15" i="97"/>
  <c r="Q14" i="97"/>
  <c r="E14" i="97"/>
  <c r="Q13" i="97"/>
  <c r="E13" i="97"/>
  <c r="Q12" i="97"/>
  <c r="E12" i="97"/>
  <c r="Q11" i="97"/>
  <c r="E11" i="97"/>
  <c r="B6" i="97"/>
  <c r="B5" i="97"/>
  <c r="X47" i="96"/>
  <c r="X49" i="96"/>
  <c r="B6" i="96"/>
  <c r="B5" i="96"/>
  <c r="D49" i="95"/>
  <c r="E48" i="95"/>
  <c r="E43" i="95"/>
  <c r="B6" i="95"/>
  <c r="B5" i="95"/>
  <c r="J42" i="93"/>
  <c r="L42" i="93"/>
  <c r="O33" i="93"/>
  <c r="O32" i="93"/>
  <c r="V20" i="93"/>
  <c r="K20" i="93"/>
  <c r="Q15" i="93"/>
  <c r="E15" i="93"/>
  <c r="Q14" i="93"/>
  <c r="E14" i="93"/>
  <c r="Q13" i="93"/>
  <c r="E13" i="93"/>
  <c r="Q12" i="93"/>
  <c r="E12" i="93"/>
  <c r="Q11" i="93"/>
  <c r="E11" i="93"/>
  <c r="B6" i="93"/>
  <c r="B5" i="93"/>
  <c r="X47" i="92"/>
  <c r="B6" i="92"/>
  <c r="B5" i="92"/>
  <c r="D49" i="91"/>
  <c r="E49" i="91"/>
  <c r="H11" i="91"/>
  <c r="E48" i="91"/>
  <c r="B11" i="91"/>
  <c r="M10" i="91"/>
  <c r="E43" i="91"/>
  <c r="B6" i="91"/>
  <c r="B5" i="91"/>
  <c r="J42" i="79"/>
  <c r="X47" i="78"/>
  <c r="Z47" i="78"/>
  <c r="F12" i="78"/>
  <c r="J42" i="40"/>
  <c r="L42" i="40"/>
  <c r="U8" i="40"/>
  <c r="Y20" i="40"/>
  <c r="X47" i="36"/>
  <c r="X49" i="36"/>
  <c r="E48" i="77"/>
  <c r="B11" i="77"/>
  <c r="M10" i="77"/>
  <c r="O33" i="79"/>
  <c r="O32" i="79"/>
  <c r="Q15" i="79"/>
  <c r="E15" i="79"/>
  <c r="Q14" i="79"/>
  <c r="E14" i="79"/>
  <c r="Q13" i="79"/>
  <c r="E13" i="79"/>
  <c r="Q12" i="79"/>
  <c r="E12" i="79"/>
  <c r="Q11" i="79"/>
  <c r="E11" i="79"/>
  <c r="B6" i="79"/>
  <c r="B5" i="79"/>
  <c r="B6" i="78"/>
  <c r="B5" i="78"/>
  <c r="D49" i="77"/>
  <c r="F49" i="77"/>
  <c r="B27" i="77"/>
  <c r="E43" i="77"/>
  <c r="B6" i="77"/>
  <c r="B5" i="77"/>
  <c r="O33" i="40"/>
  <c r="O32" i="40"/>
  <c r="E72" i="73"/>
  <c r="E79" i="73"/>
  <c r="E77" i="73"/>
  <c r="B68" i="73"/>
  <c r="E53" i="73"/>
  <c r="E60" i="73"/>
  <c r="E58" i="73"/>
  <c r="B49" i="73"/>
  <c r="B6" i="36"/>
  <c r="B6" i="40"/>
  <c r="B6" i="5"/>
  <c r="B5" i="36"/>
  <c r="B5" i="40"/>
  <c r="B5" i="5"/>
  <c r="D24" i="2"/>
  <c r="E48" i="5"/>
  <c r="B11" i="5"/>
  <c r="M10" i="5"/>
  <c r="D49" i="5"/>
  <c r="D50" i="5"/>
  <c r="Q15" i="40"/>
  <c r="E15" i="40"/>
  <c r="Q14" i="40"/>
  <c r="E14" i="40"/>
  <c r="Q13" i="40"/>
  <c r="E13" i="40"/>
  <c r="Q12" i="40"/>
  <c r="E12" i="40"/>
  <c r="Q11" i="40"/>
  <c r="E11" i="40"/>
  <c r="E43" i="5"/>
  <c r="B41" i="5"/>
  <c r="B39" i="5"/>
  <c r="E34" i="73"/>
  <c r="E41" i="73"/>
  <c r="E39" i="73"/>
  <c r="B30" i="73"/>
  <c r="B8" i="73"/>
  <c r="E17" i="73"/>
  <c r="E12" i="73"/>
  <c r="E19" i="73"/>
  <c r="E49" i="5"/>
  <c r="H11" i="5"/>
  <c r="E49" i="98"/>
  <c r="H11" i="98"/>
  <c r="J43" i="93"/>
  <c r="L43" i="93"/>
  <c r="Z47" i="99"/>
  <c r="F12" i="99"/>
  <c r="L42" i="100"/>
  <c r="U8" i="100"/>
  <c r="Y20" i="100"/>
  <c r="D50" i="91"/>
  <c r="D51" i="91"/>
  <c r="E51" i="91"/>
  <c r="Z47" i="36"/>
  <c r="F12" i="36"/>
  <c r="V20" i="40"/>
  <c r="K20" i="40"/>
  <c r="X49" i="78"/>
  <c r="Z49" i="78"/>
  <c r="AC14" i="78"/>
  <c r="F49" i="91"/>
  <c r="B27" i="91"/>
  <c r="E50" i="91"/>
  <c r="B13" i="91"/>
  <c r="J44" i="93"/>
  <c r="L44" i="93"/>
  <c r="L42" i="97"/>
  <c r="U8" i="97"/>
  <c r="Y20" i="97"/>
  <c r="F49" i="98"/>
  <c r="B27" i="98"/>
  <c r="F49" i="5"/>
  <c r="B27" i="5"/>
  <c r="B11" i="98"/>
  <c r="M10" i="98"/>
  <c r="B11" i="95"/>
  <c r="M10" i="95"/>
  <c r="D50" i="77"/>
  <c r="D51" i="77"/>
  <c r="E49" i="77"/>
  <c r="H11" i="77"/>
  <c r="V20" i="79"/>
  <c r="K20" i="79"/>
  <c r="K20" i="100"/>
  <c r="Z47" i="96"/>
  <c r="F12" i="96"/>
  <c r="X50" i="78"/>
  <c r="Z50" i="78"/>
  <c r="AC19" i="78"/>
  <c r="E50" i="77"/>
  <c r="B13" i="77"/>
  <c r="E51" i="77"/>
  <c r="B15" i="77"/>
  <c r="D52" i="77"/>
  <c r="B33" i="77"/>
  <c r="M42" i="91"/>
  <c r="M42" i="5"/>
  <c r="M42" i="98"/>
  <c r="M42" i="95"/>
  <c r="M42" i="77"/>
  <c r="L93" i="40"/>
  <c r="M32" i="40"/>
  <c r="L93" i="97"/>
  <c r="M32" i="97"/>
  <c r="X51" i="78"/>
  <c r="AF14" i="78"/>
  <c r="X50" i="96"/>
  <c r="Z49" i="96"/>
  <c r="AF14" i="96"/>
  <c r="V20" i="97"/>
  <c r="B15" i="91"/>
  <c r="D52" i="91"/>
  <c r="L42" i="79"/>
  <c r="U8" i="79"/>
  <c r="Y20" i="79"/>
  <c r="J43" i="79"/>
  <c r="X49" i="92"/>
  <c r="X50" i="92"/>
  <c r="Z47" i="92"/>
  <c r="F12" i="92"/>
  <c r="F49" i="95"/>
  <c r="B27" i="95"/>
  <c r="D50" i="95"/>
  <c r="E49" i="95"/>
  <c r="H11" i="95"/>
  <c r="Z49" i="99"/>
  <c r="AC14" i="99"/>
  <c r="B8" i="104"/>
  <c r="AE71" i="104"/>
  <c r="Z49" i="92"/>
  <c r="AC14" i="92"/>
  <c r="E50" i="95"/>
  <c r="B13" i="95"/>
  <c r="D51" i="95"/>
  <c r="L43" i="79"/>
  <c r="J44" i="79"/>
  <c r="D53" i="91"/>
  <c r="D54" i="91"/>
  <c r="E54" i="91"/>
  <c r="B23" i="91"/>
  <c r="E52" i="91"/>
  <c r="B17" i="91"/>
  <c r="X51" i="96"/>
  <c r="Z50" i="96"/>
  <c r="AC19" i="96"/>
  <c r="AF19" i="78"/>
  <c r="J45" i="79"/>
  <c r="L45" i="79"/>
  <c r="L44" i="79"/>
  <c r="E51" i="95"/>
  <c r="B15" i="95"/>
  <c r="D52" i="95"/>
  <c r="E52" i="95"/>
  <c r="B17" i="95"/>
  <c r="AF14" i="92"/>
  <c r="D53" i="95"/>
  <c r="E53" i="95"/>
  <c r="B21" i="95"/>
  <c r="J46" i="79"/>
  <c r="J47" i="79"/>
  <c r="L47" i="79"/>
  <c r="D55" i="91"/>
  <c r="L46" i="79"/>
  <c r="Z51" i="96"/>
  <c r="P26" i="96"/>
  <c r="X52" i="96"/>
  <c r="J48" i="79"/>
  <c r="J49" i="79"/>
  <c r="J50" i="79"/>
  <c r="J51" i="79"/>
  <c r="J52" i="79"/>
  <c r="J53" i="79"/>
  <c r="L53" i="79"/>
  <c r="E53" i="91"/>
  <c r="B21" i="91"/>
  <c r="U8" i="93"/>
  <c r="Y20" i="93"/>
  <c r="L93" i="93"/>
  <c r="M32" i="93"/>
  <c r="E50" i="98"/>
  <c r="B13" i="98"/>
  <c r="D51" i="98"/>
  <c r="L43" i="100"/>
  <c r="J44" i="100"/>
  <c r="J45" i="100"/>
  <c r="J46" i="100"/>
  <c r="L46" i="100"/>
  <c r="J44" i="97"/>
  <c r="L44" i="97"/>
  <c r="L43" i="97"/>
  <c r="J45" i="97"/>
  <c r="J46" i="97"/>
  <c r="J47" i="97"/>
  <c r="L47" i="97"/>
  <c r="L44" i="100"/>
  <c r="L48" i="79"/>
  <c r="Z52" i="96"/>
  <c r="P28" i="96"/>
  <c r="X53" i="96"/>
  <c r="L45" i="100"/>
  <c r="Z53" i="96"/>
  <c r="T30" i="96"/>
  <c r="X54" i="96"/>
  <c r="Z54" i="96"/>
  <c r="AF37" i="96"/>
  <c r="L49" i="79"/>
  <c r="L45" i="97"/>
  <c r="L46" i="97"/>
  <c r="J47" i="100"/>
  <c r="L47" i="100"/>
  <c r="L50" i="79"/>
  <c r="L51" i="79"/>
  <c r="J48" i="97"/>
  <c r="L48" i="97"/>
  <c r="L52" i="79"/>
  <c r="J54" i="79"/>
  <c r="J55" i="79"/>
  <c r="L55" i="79"/>
  <c r="L54" i="79"/>
  <c r="J56" i="79"/>
  <c r="B33" i="95"/>
  <c r="AF19" i="96"/>
  <c r="L93" i="79"/>
  <c r="M32" i="79"/>
  <c r="AC37" i="96"/>
  <c r="B25" i="91"/>
  <c r="M29" i="91"/>
  <c r="J57" i="79"/>
  <c r="L56" i="79"/>
  <c r="J49" i="97"/>
  <c r="J48" i="100"/>
  <c r="E51" i="98"/>
  <c r="B15" i="98"/>
  <c r="D52" i="98"/>
  <c r="D54" i="95"/>
  <c r="E55" i="91"/>
  <c r="B19" i="91"/>
  <c r="D56" i="91"/>
  <c r="AC14" i="96"/>
  <c r="D53" i="77"/>
  <c r="E52" i="77"/>
  <c r="B17" i="77"/>
  <c r="X51" i="99"/>
  <c r="Z50" i="99"/>
  <c r="AC19" i="99"/>
  <c r="Z50" i="92"/>
  <c r="AC19" i="92"/>
  <c r="X51" i="92"/>
  <c r="Z51" i="78"/>
  <c r="P26" i="78"/>
  <c r="X52" i="78"/>
  <c r="E50" i="5"/>
  <c r="B13" i="5"/>
  <c r="D51" i="5"/>
  <c r="X50" i="36"/>
  <c r="Z49" i="36"/>
  <c r="AF14" i="36"/>
  <c r="B33" i="91"/>
  <c r="J45" i="93"/>
  <c r="J43" i="40"/>
  <c r="Z73" i="104"/>
  <c r="X51" i="36"/>
  <c r="Z50" i="36"/>
  <c r="J46" i="93"/>
  <c r="L45" i="93"/>
  <c r="AC14" i="36"/>
  <c r="E51" i="5"/>
  <c r="B15" i="5"/>
  <c r="D52" i="5"/>
  <c r="Z52" i="78"/>
  <c r="P28" i="78"/>
  <c r="X53" i="78"/>
  <c r="Z51" i="92"/>
  <c r="P26" i="92"/>
  <c r="X52" i="92"/>
  <c r="AF19" i="99"/>
  <c r="E52" i="98"/>
  <c r="B17" i="98"/>
  <c r="D53" i="98"/>
  <c r="L48" i="100"/>
  <c r="J49" i="100"/>
  <c r="J44" i="40"/>
  <c r="L43" i="40"/>
  <c r="Z51" i="99"/>
  <c r="P26" i="99"/>
  <c r="X52" i="99"/>
  <c r="E53" i="77"/>
  <c r="D54" i="77"/>
  <c r="E54" i="77"/>
  <c r="B25" i="77"/>
  <c r="E56" i="91"/>
  <c r="B29" i="91"/>
  <c r="D57" i="91"/>
  <c r="D55" i="95"/>
  <c r="E54" i="95"/>
  <c r="B25" i="95"/>
  <c r="J50" i="97"/>
  <c r="L49" i="97"/>
  <c r="L57" i="79"/>
  <c r="C23" i="79"/>
  <c r="J58" i="79"/>
  <c r="J51" i="97"/>
  <c r="L50" i="97"/>
  <c r="E55" i="95"/>
  <c r="B19" i="95"/>
  <c r="D56" i="95"/>
  <c r="J45" i="40"/>
  <c r="L44" i="40"/>
  <c r="J59" i="79"/>
  <c r="L58" i="79"/>
  <c r="Q23" i="79"/>
  <c r="B23" i="95"/>
  <c r="E57" i="91"/>
  <c r="B37" i="91"/>
  <c r="D58" i="91"/>
  <c r="B23" i="77"/>
  <c r="D55" i="77"/>
  <c r="Z52" i="99"/>
  <c r="P28" i="99"/>
  <c r="X53" i="99"/>
  <c r="J50" i="100"/>
  <c r="L49" i="100"/>
  <c r="E53" i="98"/>
  <c r="D54" i="98"/>
  <c r="Z52" i="92"/>
  <c r="P28" i="92"/>
  <c r="X53" i="92"/>
  <c r="Z53" i="78"/>
  <c r="T30" i="78"/>
  <c r="X54" i="78"/>
  <c r="Z54" i="78"/>
  <c r="AF37" i="78"/>
  <c r="E52" i="5"/>
  <c r="B17" i="5"/>
  <c r="D53" i="5"/>
  <c r="AF19" i="36"/>
  <c r="AC19" i="36"/>
  <c r="B31" i="91"/>
  <c r="B21" i="77"/>
  <c r="L46" i="93"/>
  <c r="J47" i="93"/>
  <c r="X52" i="36"/>
  <c r="Z51" i="36"/>
  <c r="P26" i="36"/>
  <c r="L47" i="93"/>
  <c r="J48" i="93"/>
  <c r="E53" i="5"/>
  <c r="D54" i="5"/>
  <c r="AC37" i="78"/>
  <c r="Z53" i="92"/>
  <c r="T30" i="92"/>
  <c r="X54" i="92"/>
  <c r="Z54" i="92"/>
  <c r="E54" i="98"/>
  <c r="B23" i="98"/>
  <c r="D55" i="98"/>
  <c r="Z53" i="99"/>
  <c r="T30" i="99"/>
  <c r="X54" i="99"/>
  <c r="Z54" i="99"/>
  <c r="AC37" i="99"/>
  <c r="D56" i="77"/>
  <c r="E55" i="77"/>
  <c r="B19" i="77"/>
  <c r="E58" i="91"/>
  <c r="H37" i="91"/>
  <c r="D59" i="91"/>
  <c r="D57" i="95"/>
  <c r="E56" i="95"/>
  <c r="B31" i="95"/>
  <c r="Z52" i="36"/>
  <c r="P28" i="36"/>
  <c r="X53" i="36"/>
  <c r="B21" i="98"/>
  <c r="M29" i="98"/>
  <c r="L50" i="100"/>
  <c r="J51" i="100"/>
  <c r="J60" i="79"/>
  <c r="L59" i="79"/>
  <c r="U23" i="79"/>
  <c r="L45" i="40"/>
  <c r="J46" i="40"/>
  <c r="J52" i="97"/>
  <c r="L51" i="97"/>
  <c r="J53" i="97"/>
  <c r="L52" i="97"/>
  <c r="J61" i="79"/>
  <c r="L60" i="79"/>
  <c r="M23" i="79"/>
  <c r="J47" i="40"/>
  <c r="L46" i="40"/>
  <c r="J52" i="100"/>
  <c r="L51" i="100"/>
  <c r="Z53" i="36"/>
  <c r="T30" i="36"/>
  <c r="X54" i="36"/>
  <c r="Z54" i="36"/>
  <c r="AF37" i="36"/>
  <c r="B29" i="95"/>
  <c r="D60" i="91"/>
  <c r="E59" i="91"/>
  <c r="E55" i="98"/>
  <c r="B19" i="98"/>
  <c r="D56" i="98"/>
  <c r="AC37" i="92"/>
  <c r="AF37" i="92"/>
  <c r="E54" i="5"/>
  <c r="B23" i="5"/>
  <c r="D55" i="5"/>
  <c r="L48" i="93"/>
  <c r="J49" i="93"/>
  <c r="E57" i="95"/>
  <c r="B37" i="95"/>
  <c r="D58" i="95"/>
  <c r="E56" i="77"/>
  <c r="B29" i="77"/>
  <c r="D57" i="77"/>
  <c r="B21" i="5"/>
  <c r="E57" i="77"/>
  <c r="B37" i="77"/>
  <c r="D58" i="77"/>
  <c r="E58" i="95"/>
  <c r="H37" i="95"/>
  <c r="D59" i="95"/>
  <c r="J50" i="93"/>
  <c r="L49" i="93"/>
  <c r="D56" i="5"/>
  <c r="E55" i="5"/>
  <c r="B19" i="5"/>
  <c r="E56" i="98"/>
  <c r="B31" i="98"/>
  <c r="D57" i="98"/>
  <c r="AC37" i="36"/>
  <c r="B31" i="77"/>
  <c r="D61" i="91"/>
  <c r="E60" i="91"/>
  <c r="L52" i="100"/>
  <c r="J53" i="100"/>
  <c r="J48" i="40"/>
  <c r="L47" i="40"/>
  <c r="L61" i="79"/>
  <c r="C24" i="79"/>
  <c r="J62" i="79"/>
  <c r="J54" i="97"/>
  <c r="L53" i="97"/>
  <c r="L62" i="79"/>
  <c r="Q24" i="79"/>
  <c r="J63" i="79"/>
  <c r="L53" i="100"/>
  <c r="J54" i="100"/>
  <c r="D58" i="98"/>
  <c r="E57" i="98"/>
  <c r="B37" i="98"/>
  <c r="D60" i="95"/>
  <c r="E59" i="95"/>
  <c r="E58" i="77"/>
  <c r="H37" i="77"/>
  <c r="D59" i="77"/>
  <c r="J55" i="97"/>
  <c r="L54" i="97"/>
  <c r="L48" i="40"/>
  <c r="J49" i="40"/>
  <c r="D62" i="91"/>
  <c r="E62" i="91"/>
  <c r="F43" i="91"/>
  <c r="E61" i="91"/>
  <c r="B43" i="91"/>
  <c r="E56" i="5"/>
  <c r="B31" i="5"/>
  <c r="D57" i="5"/>
  <c r="L50" i="93"/>
  <c r="J51" i="93"/>
  <c r="J52" i="93"/>
  <c r="L51" i="93"/>
  <c r="E57" i="5"/>
  <c r="B37" i="5"/>
  <c r="D58" i="5"/>
  <c r="L49" i="40"/>
  <c r="J50" i="40"/>
  <c r="E59" i="77"/>
  <c r="D60" i="77"/>
  <c r="J55" i="100"/>
  <c r="L54" i="100"/>
  <c r="L63" i="79"/>
  <c r="U24" i="79"/>
  <c r="J64" i="79"/>
  <c r="B29" i="5"/>
  <c r="J56" i="97"/>
  <c r="L55" i="97"/>
  <c r="D61" i="95"/>
  <c r="E60" i="95"/>
  <c r="E58" i="98"/>
  <c r="H37" i="98"/>
  <c r="D59" i="98"/>
  <c r="E59" i="98"/>
  <c r="D60" i="98"/>
  <c r="L64" i="79"/>
  <c r="M24" i="79"/>
  <c r="J65" i="79"/>
  <c r="D61" i="77"/>
  <c r="E60" i="77"/>
  <c r="L50" i="40"/>
  <c r="J51" i="40"/>
  <c r="E58" i="5"/>
  <c r="H37" i="5"/>
  <c r="D59" i="5"/>
  <c r="E61" i="95"/>
  <c r="B43" i="95"/>
  <c r="D62" i="95"/>
  <c r="E62" i="95"/>
  <c r="F43" i="95"/>
  <c r="L56" i="97"/>
  <c r="J57" i="97"/>
  <c r="L55" i="100"/>
  <c r="J56" i="100"/>
  <c r="L52" i="93"/>
  <c r="J53" i="93"/>
  <c r="D62" i="77"/>
  <c r="E62" i="77"/>
  <c r="F43" i="77"/>
  <c r="E61" i="77"/>
  <c r="B43" i="77"/>
  <c r="L53" i="93"/>
  <c r="J54" i="93"/>
  <c r="L56" i="100"/>
  <c r="J57" i="100"/>
  <c r="L57" i="97"/>
  <c r="C23" i="97"/>
  <c r="J58" i="97"/>
  <c r="D60" i="5"/>
  <c r="E59" i="5"/>
  <c r="L51" i="40"/>
  <c r="J52" i="40"/>
  <c r="L65" i="79"/>
  <c r="C25" i="79"/>
  <c r="J66" i="79"/>
  <c r="E60" i="98"/>
  <c r="D61" i="98"/>
  <c r="E61" i="98"/>
  <c r="B43" i="98"/>
  <c r="D62" i="98"/>
  <c r="E62" i="98"/>
  <c r="F43" i="98"/>
  <c r="L66" i="79"/>
  <c r="Q25" i="79"/>
  <c r="J67" i="79"/>
  <c r="J53" i="40"/>
  <c r="L52" i="40"/>
  <c r="L58" i="97"/>
  <c r="Q23" i="97"/>
  <c r="J59" i="97"/>
  <c r="L57" i="100"/>
  <c r="C23" i="100"/>
  <c r="J58" i="100"/>
  <c r="J55" i="93"/>
  <c r="L54" i="93"/>
  <c r="D61" i="5"/>
  <c r="E60" i="5"/>
  <c r="J59" i="100"/>
  <c r="L58" i="100"/>
  <c r="Q23" i="100"/>
  <c r="L59" i="97"/>
  <c r="U23" i="97"/>
  <c r="J60" i="97"/>
  <c r="L67" i="79"/>
  <c r="U25" i="79"/>
  <c r="J68" i="79"/>
  <c r="D62" i="5"/>
  <c r="E62" i="5"/>
  <c r="F43" i="5"/>
  <c r="E61" i="5"/>
  <c r="B43" i="5"/>
  <c r="L55" i="93"/>
  <c r="J56" i="93"/>
  <c r="L53" i="40"/>
  <c r="J54" i="40"/>
  <c r="J55" i="40"/>
  <c r="L54" i="40"/>
  <c r="J57" i="93"/>
  <c r="L56" i="93"/>
  <c r="L68" i="79"/>
  <c r="M25" i="79"/>
  <c r="J69" i="79"/>
  <c r="J61" i="97"/>
  <c r="L60" i="97"/>
  <c r="M23" i="97"/>
  <c r="J60" i="100"/>
  <c r="L59" i="100"/>
  <c r="U23" i="100"/>
  <c r="L69" i="79"/>
  <c r="C26" i="79"/>
  <c r="J70" i="79"/>
  <c r="L60" i="100"/>
  <c r="M23" i="100"/>
  <c r="J61" i="100"/>
  <c r="L61" i="97"/>
  <c r="C24" i="97"/>
  <c r="J62" i="97"/>
  <c r="L57" i="93"/>
  <c r="C23" i="93"/>
  <c r="J58" i="93"/>
  <c r="J56" i="40"/>
  <c r="L55" i="40"/>
  <c r="L58" i="93"/>
  <c r="Q23" i="93"/>
  <c r="J59" i="93"/>
  <c r="J63" i="97"/>
  <c r="L62" i="97"/>
  <c r="Q24" i="97"/>
  <c r="L61" i="100"/>
  <c r="C24" i="100"/>
  <c r="J62" i="100"/>
  <c r="L70" i="79"/>
  <c r="Q26" i="79"/>
  <c r="J71" i="79"/>
  <c r="L56" i="40"/>
  <c r="J57" i="40"/>
  <c r="L63" i="97"/>
  <c r="U24" i="97"/>
  <c r="J64" i="97"/>
  <c r="L57" i="40"/>
  <c r="C23" i="40"/>
  <c r="J58" i="40"/>
  <c r="L71" i="79"/>
  <c r="U26" i="79"/>
  <c r="J72" i="79"/>
  <c r="L62" i="100"/>
  <c r="Q24" i="100"/>
  <c r="J63" i="100"/>
  <c r="J60" i="93"/>
  <c r="L59" i="93"/>
  <c r="U23" i="93"/>
  <c r="L60" i="93"/>
  <c r="M23" i="93"/>
  <c r="J61" i="93"/>
  <c r="L63" i="100"/>
  <c r="U24" i="100"/>
  <c r="J64" i="100"/>
  <c r="L72" i="79"/>
  <c r="M26" i="79"/>
  <c r="J73" i="79"/>
  <c r="L58" i="40"/>
  <c r="Q23" i="40"/>
  <c r="J59" i="40"/>
  <c r="L64" i="97"/>
  <c r="M24" i="97"/>
  <c r="J65" i="97"/>
  <c r="L65" i="97"/>
  <c r="C25" i="97"/>
  <c r="J66" i="97"/>
  <c r="L59" i="40"/>
  <c r="U23" i="40"/>
  <c r="J60" i="40"/>
  <c r="L73" i="79"/>
  <c r="C27" i="79"/>
  <c r="J74" i="79"/>
  <c r="L64" i="100"/>
  <c r="M24" i="100"/>
  <c r="J65" i="100"/>
  <c r="J62" i="93"/>
  <c r="L61" i="93"/>
  <c r="C24" i="93"/>
  <c r="J63" i="93"/>
  <c r="L62" i="93"/>
  <c r="Q24" i="93"/>
  <c r="L65" i="100"/>
  <c r="C25" i="100"/>
  <c r="J66" i="100"/>
  <c r="L74" i="79"/>
  <c r="Q27" i="79"/>
  <c r="J75" i="79"/>
  <c r="L60" i="40"/>
  <c r="M23" i="40"/>
  <c r="J61" i="40"/>
  <c r="L66" i="97"/>
  <c r="Q25" i="97"/>
  <c r="J67" i="97"/>
  <c r="L67" i="97"/>
  <c r="U25" i="97"/>
  <c r="J68" i="97"/>
  <c r="J62" i="40"/>
  <c r="L61" i="40"/>
  <c r="C24" i="40"/>
  <c r="L75" i="79"/>
  <c r="U27" i="79"/>
  <c r="J76" i="79"/>
  <c r="J67" i="100"/>
  <c r="L66" i="100"/>
  <c r="Q25" i="100"/>
  <c r="L63" i="93"/>
  <c r="U24" i="93"/>
  <c r="J64" i="93"/>
  <c r="L67" i="100"/>
  <c r="U25" i="100"/>
  <c r="J68" i="100"/>
  <c r="L64" i="93"/>
  <c r="M24" i="93"/>
  <c r="J65" i="93"/>
  <c r="L76" i="79"/>
  <c r="M27" i="79"/>
  <c r="J77" i="79"/>
  <c r="L68" i="97"/>
  <c r="M25" i="97"/>
  <c r="J69" i="97"/>
  <c r="J63" i="40"/>
  <c r="L62" i="40"/>
  <c r="Q24" i="40"/>
  <c r="J70" i="97"/>
  <c r="L69" i="97"/>
  <c r="C26" i="97"/>
  <c r="L77" i="79"/>
  <c r="C28" i="79"/>
  <c r="J78" i="79"/>
  <c r="L65" i="93"/>
  <c r="C25" i="93"/>
  <c r="J66" i="93"/>
  <c r="L68" i="100"/>
  <c r="M25" i="100"/>
  <c r="J69" i="100"/>
  <c r="L63" i="40"/>
  <c r="U24" i="40"/>
  <c r="J64" i="40"/>
  <c r="L64" i="40"/>
  <c r="M24" i="40"/>
  <c r="J65" i="40"/>
  <c r="L69" i="100"/>
  <c r="C26" i="100"/>
  <c r="J70" i="100"/>
  <c r="L66" i="93"/>
  <c r="Q25" i="93"/>
  <c r="J67" i="93"/>
  <c r="L78" i="79"/>
  <c r="Q28" i="79"/>
  <c r="J79" i="79"/>
  <c r="J71" i="97"/>
  <c r="L70" i="97"/>
  <c r="Q26" i="97"/>
  <c r="L71" i="97"/>
  <c r="U26" i="97"/>
  <c r="J72" i="97"/>
  <c r="L79" i="79"/>
  <c r="U28" i="79"/>
  <c r="J80" i="79"/>
  <c r="L67" i="93"/>
  <c r="U25" i="93"/>
  <c r="J68" i="93"/>
  <c r="L70" i="100"/>
  <c r="Q26" i="100"/>
  <c r="J71" i="100"/>
  <c r="J66" i="40"/>
  <c r="L65" i="40"/>
  <c r="C25" i="40"/>
  <c r="L71" i="100"/>
  <c r="U26" i="100"/>
  <c r="J72" i="100"/>
  <c r="L68" i="93"/>
  <c r="M25" i="93"/>
  <c r="J69" i="93"/>
  <c r="L80" i="79"/>
  <c r="M28" i="79"/>
  <c r="J81" i="79"/>
  <c r="L72" i="97"/>
  <c r="M26" i="97"/>
  <c r="J73" i="97"/>
  <c r="L66" i="40"/>
  <c r="Q25" i="40"/>
  <c r="J67" i="40"/>
  <c r="L67" i="40"/>
  <c r="U25" i="40"/>
  <c r="J68" i="40"/>
  <c r="L73" i="97"/>
  <c r="C27" i="97"/>
  <c r="J74" i="97"/>
  <c r="L81" i="79"/>
  <c r="C29" i="79"/>
  <c r="J82" i="79"/>
  <c r="L69" i="93"/>
  <c r="C26" i="93"/>
  <c r="J70" i="93"/>
  <c r="L72" i="100"/>
  <c r="M26" i="100"/>
  <c r="J73" i="100"/>
  <c r="L73" i="100"/>
  <c r="C27" i="100"/>
  <c r="J74" i="100"/>
  <c r="L70" i="93"/>
  <c r="Q26" i="93"/>
  <c r="J71" i="93"/>
  <c r="L82" i="79"/>
  <c r="Q29" i="79"/>
  <c r="J83" i="79"/>
  <c r="J75" i="97"/>
  <c r="L74" i="97"/>
  <c r="Q27" i="97"/>
  <c r="L68" i="40"/>
  <c r="M25" i="40"/>
  <c r="J69" i="40"/>
  <c r="J76" i="97"/>
  <c r="L75" i="97"/>
  <c r="U27" i="97"/>
  <c r="J70" i="40"/>
  <c r="L69" i="40"/>
  <c r="C26" i="40"/>
  <c r="L83" i="79"/>
  <c r="U29" i="79"/>
  <c r="J84" i="79"/>
  <c r="L71" i="93"/>
  <c r="U26" i="93"/>
  <c r="J72" i="93"/>
  <c r="L74" i="100"/>
  <c r="Q27" i="100"/>
  <c r="J75" i="100"/>
  <c r="J76" i="100"/>
  <c r="L75" i="100"/>
  <c r="U27" i="100"/>
  <c r="J73" i="93"/>
  <c r="L72" i="93"/>
  <c r="M26" i="93"/>
  <c r="L84" i="79"/>
  <c r="M29" i="79"/>
  <c r="J85" i="79"/>
  <c r="L70" i="40"/>
  <c r="Q26" i="40"/>
  <c r="J71" i="40"/>
  <c r="J77" i="97"/>
  <c r="L76" i="97"/>
  <c r="M27" i="97"/>
  <c r="L71" i="40"/>
  <c r="U26" i="40"/>
  <c r="J72" i="40"/>
  <c r="L85" i="79"/>
  <c r="C30" i="79"/>
  <c r="J86" i="79"/>
  <c r="L77" i="97"/>
  <c r="C28" i="97"/>
  <c r="J78" i="97"/>
  <c r="L73" i="93"/>
  <c r="C27" i="93"/>
  <c r="J74" i="93"/>
  <c r="L76" i="100"/>
  <c r="M27" i="100"/>
  <c r="J77" i="100"/>
  <c r="J78" i="100"/>
  <c r="L77" i="100"/>
  <c r="C28" i="100"/>
  <c r="L74" i="93"/>
  <c r="Q27" i="93"/>
  <c r="J75" i="93"/>
  <c r="L78" i="97"/>
  <c r="Q28" i="97"/>
  <c r="J79" i="97"/>
  <c r="L86" i="79"/>
  <c r="Q30" i="79"/>
  <c r="J87" i="79"/>
  <c r="L72" i="40"/>
  <c r="M26" i="40"/>
  <c r="J73" i="40"/>
  <c r="L73" i="40"/>
  <c r="C27" i="40"/>
  <c r="J74" i="40"/>
  <c r="L87" i="79"/>
  <c r="U30" i="79"/>
  <c r="J88" i="79"/>
  <c r="L79" i="97"/>
  <c r="U28" i="97"/>
  <c r="J80" i="97"/>
  <c r="L75" i="93"/>
  <c r="U27" i="93"/>
  <c r="J76" i="93"/>
  <c r="L78" i="100"/>
  <c r="Q28" i="100"/>
  <c r="J79" i="100"/>
  <c r="L79" i="100"/>
  <c r="U28" i="100"/>
  <c r="J80" i="100"/>
  <c r="L76" i="93"/>
  <c r="M27" i="93"/>
  <c r="J77" i="93"/>
  <c r="L80" i="97"/>
  <c r="M28" i="97"/>
  <c r="J81" i="97"/>
  <c r="L88" i="79"/>
  <c r="M30" i="79"/>
  <c r="J89" i="79"/>
  <c r="L74" i="40"/>
  <c r="Q27" i="40"/>
  <c r="J75" i="40"/>
  <c r="L75" i="40"/>
  <c r="U27" i="40"/>
  <c r="J76" i="40"/>
  <c r="L89" i="79"/>
  <c r="C31" i="79"/>
  <c r="J90" i="79"/>
  <c r="L81" i="97"/>
  <c r="C29" i="97"/>
  <c r="J82" i="97"/>
  <c r="L77" i="93"/>
  <c r="C28" i="93"/>
  <c r="J78" i="93"/>
  <c r="L80" i="100"/>
  <c r="M28" i="100"/>
  <c r="J81" i="100"/>
  <c r="L81" i="100"/>
  <c r="C29" i="100"/>
  <c r="J82" i="100"/>
  <c r="L78" i="93"/>
  <c r="Q28" i="93"/>
  <c r="J79" i="93"/>
  <c r="J83" i="97"/>
  <c r="L82" i="97"/>
  <c r="Q29" i="97"/>
  <c r="L90" i="79"/>
  <c r="Q31" i="79"/>
  <c r="J91" i="79"/>
  <c r="L76" i="40"/>
  <c r="M27" i="40"/>
  <c r="J77" i="40"/>
  <c r="J84" i="97"/>
  <c r="L83" i="97"/>
  <c r="U29" i="97"/>
  <c r="L77" i="40"/>
  <c r="C28" i="40"/>
  <c r="J78" i="40"/>
  <c r="L91" i="79"/>
  <c r="U31" i="79"/>
  <c r="J92" i="79"/>
  <c r="L92" i="79"/>
  <c r="M31" i="79"/>
  <c r="L79" i="93"/>
  <c r="U28" i="93"/>
  <c r="J80" i="93"/>
  <c r="L82" i="100"/>
  <c r="Q29" i="100"/>
  <c r="J83" i="100"/>
  <c r="J84" i="100"/>
  <c r="L83" i="100"/>
  <c r="U29" i="100"/>
  <c r="L80" i="93"/>
  <c r="M28" i="93"/>
  <c r="J81" i="93"/>
  <c r="L78" i="40"/>
  <c r="Q28" i="40"/>
  <c r="J79" i="40"/>
  <c r="L84" i="97"/>
  <c r="M29" i="97"/>
  <c r="J85" i="97"/>
  <c r="L85" i="97"/>
  <c r="C30" i="97"/>
  <c r="J86" i="97"/>
  <c r="L79" i="40"/>
  <c r="U28" i="40"/>
  <c r="J80" i="40"/>
  <c r="L81" i="93"/>
  <c r="C29" i="93"/>
  <c r="J82" i="93"/>
  <c r="L84" i="100"/>
  <c r="M29" i="100"/>
  <c r="J85" i="100"/>
  <c r="L85" i="100"/>
  <c r="C30" i="100"/>
  <c r="J86" i="100"/>
  <c r="L82" i="93"/>
  <c r="Q29" i="93"/>
  <c r="J83" i="93"/>
  <c r="L80" i="40"/>
  <c r="M28" i="40"/>
  <c r="J81" i="40"/>
  <c r="L86" i="97"/>
  <c r="Q30" i="97"/>
  <c r="J87" i="97"/>
  <c r="L87" i="97"/>
  <c r="U30" i="97"/>
  <c r="J88" i="97"/>
  <c r="L81" i="40"/>
  <c r="C29" i="40"/>
  <c r="J82" i="40"/>
  <c r="L83" i="93"/>
  <c r="U29" i="93"/>
  <c r="J84" i="93"/>
  <c r="L86" i="100"/>
  <c r="Q30" i="100"/>
  <c r="J87" i="100"/>
  <c r="L87" i="100"/>
  <c r="U30" i="100"/>
  <c r="J88" i="100"/>
  <c r="L84" i="93"/>
  <c r="M29" i="93"/>
  <c r="J85" i="93"/>
  <c r="L82" i="40"/>
  <c r="Q29" i="40"/>
  <c r="J83" i="40"/>
  <c r="L88" i="97"/>
  <c r="M30" i="97"/>
  <c r="J89" i="97"/>
  <c r="L89" i="97"/>
  <c r="C31" i="97"/>
  <c r="J90" i="97"/>
  <c r="L83" i="40"/>
  <c r="U29" i="40"/>
  <c r="J84" i="40"/>
  <c r="J86" i="93"/>
  <c r="L85" i="93"/>
  <c r="C30" i="93"/>
  <c r="J89" i="100"/>
  <c r="L88" i="100"/>
  <c r="M30" i="100"/>
  <c r="L84" i="40"/>
  <c r="M29" i="40"/>
  <c r="J85" i="40"/>
  <c r="L90" i="97"/>
  <c r="Q31" i="97"/>
  <c r="J91" i="97"/>
  <c r="L89" i="100"/>
  <c r="C31" i="100"/>
  <c r="J90" i="100"/>
  <c r="L86" i="93"/>
  <c r="Q30" i="93"/>
  <c r="J87" i="93"/>
  <c r="L87" i="93"/>
  <c r="U30" i="93"/>
  <c r="J88" i="93"/>
  <c r="J91" i="100"/>
  <c r="L90" i="100"/>
  <c r="Q31" i="100"/>
  <c r="L91" i="97"/>
  <c r="U31" i="97"/>
  <c r="J92" i="97"/>
  <c r="L92" i="97"/>
  <c r="M31" i="97"/>
  <c r="L85" i="40"/>
  <c r="C30" i="40"/>
  <c r="J86" i="40"/>
  <c r="L86" i="40"/>
  <c r="Q30" i="40"/>
  <c r="J87" i="40"/>
  <c r="L88" i="93"/>
  <c r="M30" i="93"/>
  <c r="J89" i="93"/>
  <c r="L91" i="100"/>
  <c r="U31" i="100"/>
  <c r="J92" i="100"/>
  <c r="L92" i="100"/>
  <c r="M31" i="100"/>
  <c r="L89" i="93"/>
  <c r="C31" i="93"/>
  <c r="J90" i="93"/>
  <c r="L87" i="40"/>
  <c r="U30" i="40"/>
  <c r="J88" i="40"/>
  <c r="J89" i="40"/>
  <c r="L88" i="40"/>
  <c r="M30" i="40"/>
  <c r="L90" i="93"/>
  <c r="Q31" i="93"/>
  <c r="J91" i="93"/>
  <c r="L91" i="93"/>
  <c r="U31" i="93"/>
  <c r="J92" i="93"/>
  <c r="L92" i="93"/>
  <c r="M31" i="93"/>
  <c r="L89" i="40"/>
  <c r="C31" i="40"/>
  <c r="J90" i="40"/>
  <c r="L90" i="40"/>
  <c r="Q31" i="40"/>
  <c r="J91" i="40"/>
  <c r="L91" i="40"/>
  <c r="U31" i="40"/>
  <c r="J92" i="40"/>
  <c r="L92" i="40"/>
  <c r="M31" i="40"/>
  <c r="M29" i="5"/>
  <c r="AF37" i="99"/>
  <c r="B29" i="98"/>
  <c r="AF19" i="92"/>
  <c r="B25" i="98"/>
  <c r="B25" i="5"/>
  <c r="M29" i="95"/>
  <c r="B33" i="98"/>
  <c r="M29" i="77"/>
  <c r="AF14" i="99"/>
  <c r="L93" i="100"/>
  <c r="M32" i="100"/>
  <c r="B33" i="5"/>
  <c r="AC75" i="104"/>
  <c r="AE73" i="104"/>
  <c r="AE75" i="104"/>
  <c r="Z70" i="104"/>
</calcChain>
</file>

<file path=xl/sharedStrings.xml><?xml version="1.0" encoding="utf-8"?>
<sst xmlns="http://schemas.openxmlformats.org/spreadsheetml/2006/main" count="1958" uniqueCount="518">
  <si>
    <t>JOB TITLE #1:</t>
  </si>
  <si>
    <t>JOB TITLE #2:</t>
  </si>
  <si>
    <t>JOB TITLE #3:</t>
  </si>
  <si>
    <t>JOB TITLE #4:</t>
  </si>
  <si>
    <t>JOB TITLE #5:</t>
  </si>
  <si>
    <t>Add 3b + 3c from the PREVIOUS Agreement</t>
  </si>
  <si>
    <t>AGREEMENT #3</t>
  </si>
  <si>
    <t>13-SPC-300-2</t>
  </si>
  <si>
    <t>If this is the first OJT agreement in PY13, this will be 0 (zero)</t>
  </si>
  <si>
    <t>This value will remain constant throughout PY13. PY13 funds used in part to pay for PY12 hire (carry-over)</t>
  </si>
  <si>
    <r>
      <t xml:space="preserve">OJT Wage
</t>
    </r>
    <r>
      <rPr>
        <sz val="7"/>
        <rFont val="Calibri"/>
        <family val="2"/>
      </rPr>
      <t>(Hourly Wage * Rate)</t>
    </r>
  </si>
  <si>
    <t>TOTAL HOURS</t>
  </si>
  <si>
    <t>Is this occupation subject to a collective bargaining agreement?</t>
  </si>
  <si>
    <t>Are other occupations within the company covered by such agreements?</t>
  </si>
  <si>
    <t>Section 2:  Training Supervisor Assigned to Trainee</t>
  </si>
  <si>
    <t>environmental laws or health and safety laws). 29 CFR 37.38(b)</t>
  </si>
  <si>
    <t>Agreements and that either it has the concurrence of the appropriate labor organization as to the design</t>
  </si>
  <si>
    <t>Employer verifies that WIA funds will not be used to relocate operations in whole or in part.</t>
  </si>
  <si>
    <t>Workers Compensation Policy START Date</t>
  </si>
  <si>
    <t>Workers Compensation Policy END Date</t>
  </si>
  <si>
    <t># POSITIONS listed on Employer Agreement/s</t>
  </si>
  <si>
    <t>OJT Broker's Company Name</t>
  </si>
  <si>
    <t>OJT Broker's Address</t>
  </si>
  <si>
    <t>OJT Broker's City</t>
  </si>
  <si>
    <t>OJT Broker's State</t>
  </si>
  <si>
    <t>OJT Broker's Zip</t>
  </si>
  <si>
    <t>OJT Broker's ABBREVIATION    (up to 5 characters)</t>
  </si>
  <si>
    <t>(OJT Broker)</t>
  </si>
  <si>
    <t>(OJT EMPLOYER)</t>
  </si>
  <si>
    <r>
      <t>CURRENT</t>
    </r>
    <r>
      <rPr>
        <sz val="10"/>
        <rFont val="Calibri"/>
      </rPr>
      <t xml:space="preserve"> Program Year with this OJT Broker or another OJT Broker?</t>
    </r>
  </si>
  <si>
    <r>
      <t xml:space="preserve">The number of </t>
    </r>
    <r>
      <rPr>
        <b/>
        <u/>
        <sz val="10"/>
        <rFont val="Calibri"/>
        <family val="2"/>
      </rPr>
      <t>TRAINEES</t>
    </r>
    <r>
      <rPr>
        <sz val="10"/>
        <rFont val="Calibri"/>
      </rPr>
      <t xml:space="preserve"> still training from the </t>
    </r>
    <r>
      <rPr>
        <b/>
        <u/>
        <sz val="10"/>
        <rFont val="Calibri"/>
        <family val="2"/>
      </rPr>
      <t>PREVIOUS</t>
    </r>
    <r>
      <rPr>
        <sz val="10"/>
        <rFont val="Calibri"/>
      </rPr>
      <t xml:space="preserve"> program year:</t>
    </r>
  </si>
  <si>
    <r>
      <t xml:space="preserve">Does the Employer have </t>
    </r>
    <r>
      <rPr>
        <b/>
        <u/>
        <sz val="10"/>
        <rFont val="Calibri"/>
        <family val="2"/>
      </rPr>
      <t>POSITIONS</t>
    </r>
    <r>
      <rPr>
        <sz val="10"/>
        <rFont val="Calibri"/>
      </rPr>
      <t xml:space="preserve"> listed on another OJT Agreement in the</t>
    </r>
  </si>
  <si>
    <r>
      <t xml:space="preserve">The number of </t>
    </r>
    <r>
      <rPr>
        <b/>
        <u/>
        <sz val="10"/>
        <rFont val="Calibri"/>
        <family val="2"/>
      </rPr>
      <t>POSITIONS</t>
    </r>
    <r>
      <rPr>
        <sz val="10"/>
        <rFont val="Calibri"/>
      </rPr>
      <t xml:space="preserve"> listed on other </t>
    </r>
    <r>
      <rPr>
        <b/>
        <u/>
        <sz val="10"/>
        <rFont val="Calibri"/>
        <family val="2"/>
      </rPr>
      <t>CURRENT</t>
    </r>
    <r>
      <rPr>
        <sz val="10"/>
        <rFont val="Calibri"/>
      </rPr>
      <t xml:space="preserve"> PY OJT Agreements:</t>
    </r>
  </si>
  <si>
    <t xml:space="preserve">Employer certifies that the OJT will not impair existing Agreements for services or collective bargaining </t>
  </si>
  <si>
    <t>Employer assures that no WARN notices have been previously filed in the last year.</t>
  </si>
  <si>
    <t xml:space="preserve">Employer has operated at current location for at least 120 days. If in business for less than 120 days and </t>
  </si>
  <si>
    <t>location as a result of the relocation.</t>
  </si>
  <si>
    <t>Obligation and ability to provide reimbursement under this Agreement is contingent upon the availability</t>
  </si>
  <si>
    <t>MINIMUM JOB/EDUCATION REQUIREMENTS:</t>
  </si>
  <si>
    <t xml:space="preserve"> (ATTACH EMPLOYER'S JOB DESCRIPTION AND TRAINEE'S RESUME AFTER SATO, AS WELL AS PROVE IT! RESULTS OR OTHER THIRD PARTY ASSESSMENT TOOLS UTILIZED)</t>
  </si>
  <si>
    <t>O*NET-SOC Code</t>
  </si>
  <si>
    <t xml:space="preserve">of funds appropriated by the United States Congress. In the event that funds are withdrawn by administrative </t>
  </si>
  <si>
    <t xml:space="preserve">from liability of any nature of any kind including costs and expenses, for or on any account of any or all </t>
  </si>
  <si>
    <t>of either party, the OJT Broker or the Employer may cancel or modify this Agreement in whole or in part by</t>
  </si>
  <si>
    <t>No individual hired prior to the effective date of this Agreement is eligible for participation in any OJT under</t>
  </si>
  <si>
    <t>this Agreement.</t>
  </si>
  <si>
    <t>visit the workplace and monitor the progress of employees being trained under this Agreement as it deems</t>
  </si>
  <si>
    <t>In accordance with the terms of this Agreement, all salary expenditures during the training period must be</t>
  </si>
  <si>
    <t>An Employer request for reimbursement under this Agreement must be submitted to the OJT Broker within</t>
  </si>
  <si>
    <t>best projection is that they will remain financially able to meet the Agreement requirements at the end of</t>
  </si>
  <si>
    <t>and conduct of an OJT, or it has no collective bargaining Agreement with a labor organization that covers</t>
  </si>
  <si>
    <t>action or entity, this Agreement is null and void.</t>
  </si>
  <si>
    <t>performance of this Agreement by Employer and/or its employees. The rights and remedies of the OJT Broker</t>
  </si>
  <si>
    <t>remedies provided by law under this Agreement.</t>
  </si>
  <si>
    <t>If the Employer or OJT Broker fails to perform under the terms of the Agreement, of if it is in the best interest</t>
  </si>
  <si>
    <t>providing three business day's notice to the other party. Any dispute arising from this Agreement that cannot</t>
  </si>
  <si>
    <t xml:space="preserve">The above may be amended by the mutual written Agreement of the parties. All amendments shall be signed </t>
  </si>
  <si>
    <t>by both parties prior to the start date of the amendment and must be attached to the Agreement.</t>
  </si>
  <si>
    <t xml:space="preserve">information in this Agreement is given, the Agreement may be subject to immediate termination. Possible </t>
  </si>
  <si>
    <t>criminal prosecution and immediate repayment of any funds received under this Agreement may be enforced.</t>
  </si>
  <si>
    <t>WORKMAN COMPENSATION POLICY DATES:</t>
  </si>
  <si>
    <t>If yes, please provide:</t>
  </si>
  <si>
    <t>The OJT Broker's name:</t>
  </si>
  <si>
    <t>4)</t>
  </si>
  <si>
    <t>The following provisions are included in this Agreement between the Employer and the OJT Broker, (see the above</t>
  </si>
  <si>
    <t>In accordance with the WIA section (101) (31), the term "on-the-job training" means training by an Employer that</t>
  </si>
  <si>
    <t>Provide knowledge or skills essential to the full and adequate performance of the job;</t>
  </si>
  <si>
    <t>skill requirements of the occupation, the academic and occupational skill level of the Trainee, the prior work</t>
  </si>
  <si>
    <t xml:space="preserve">The training duration is limited as appropriate to the occupation. Standards will be based using O*NET job </t>
  </si>
  <si>
    <t>However, immediate notification of termination must be made to the OJT Broker, as well as the reason for</t>
  </si>
  <si>
    <t>Partnership.</t>
  </si>
  <si>
    <t>full-time.  Part-time OJTs are permitted for populations with extraordinary barriers as approved by the</t>
  </si>
  <si>
    <t>Title</t>
  </si>
  <si>
    <t>SOC Code</t>
  </si>
  <si>
    <t>Job Desc</t>
  </si>
  <si>
    <t>Req</t>
  </si>
  <si>
    <t>Tools</t>
  </si>
  <si>
    <t>Wage</t>
  </si>
  <si>
    <t>Rate</t>
  </si>
  <si>
    <t>Weekly Hours</t>
  </si>
  <si>
    <t>Number Trainees</t>
  </si>
  <si>
    <t>Sup Name</t>
  </si>
  <si>
    <t>Sup Title</t>
  </si>
  <si>
    <t>Sup email</t>
  </si>
  <si>
    <t>Sup tele</t>
  </si>
  <si>
    <t>Trng on Premises</t>
  </si>
  <si>
    <t>Other Location</t>
  </si>
  <si>
    <t>appropriate.</t>
  </si>
  <si>
    <t>experience of the Trainee, the service strategy of the participant, and the individual employment plan, as</t>
  </si>
  <si>
    <t>training is being provided. In determining the length of the training, consideration should be given to the</t>
  </si>
  <si>
    <t>An individual referred to the Workforce Investment Act (WIA) program by an Employer may be enrolled in an</t>
  </si>
  <si>
    <t>OJT program with such Employer only upon completion of an objective assessment and individual service</t>
  </si>
  <si>
    <t>strategy in which the OJT with such Employer has been determined to be an appropriate activity.</t>
  </si>
  <si>
    <t>Training (OJT) business service.</t>
  </si>
  <si>
    <t>is provided to a paid Trainee while engaged in productive work. This training will:</t>
  </si>
  <si>
    <t>the position is entry level and provides minimal training and few opportunities for promotion; the position</t>
  </si>
  <si>
    <t>relies on tips and commission; the position is seasonal; the position is temporary; the position is not in</t>
  </si>
  <si>
    <t xml:space="preserve">Employer agrees to develop a training plan for the Trainee that includes competencies needed to be satisfactorily </t>
  </si>
  <si>
    <t>skilled in the position as listed in the Skills Acquisition Training Outline/s (SATO/s) and does so in the interest</t>
  </si>
  <si>
    <t>of providing continuing permanent employment for successful Trainees.  The OJT Broker reserves the right to</t>
  </si>
  <si>
    <t>classification.  Prior experience of individuals will be factored into the length of time it takes an individual to</t>
  </si>
  <si>
    <t xml:space="preserve">Termination of a Trainee following or during the training period does not require the OJT Broker's approval. </t>
  </si>
  <si>
    <t>the termination.  OJT Broker staff are available to mediate issues before termination becomes necessary.</t>
  </si>
  <si>
    <t>BEFORE the hire date. The position being filled must be considered by the Employer to be permanent and</t>
  </si>
  <si>
    <t xml:space="preserve">supported by accurate, time and/or attendance records signed by both the employee and Employer, on </t>
  </si>
  <si>
    <t>forms provided by the OJT Broker. These supporting documents are subject to review by the OJT Broker,</t>
  </si>
  <si>
    <t>retained by the Employer for a period of five years. If audit or litigation has begun within the five year period,</t>
  </si>
  <si>
    <t>all records must be maintained until written notice is given that records can be destroyed.</t>
  </si>
  <si>
    <t xml:space="preserve">Under WIA regulations, reimbursement is made on the basis of hours worked; reimbursement cannot be </t>
  </si>
  <si>
    <t>made for any hours the employee is absent from the training site, such as lunch, holidays, personal or sick</t>
  </si>
  <si>
    <t>The Employer agrees that if the OJT Broker determines that a particular participant/Trainee possesses partial</t>
  </si>
  <si>
    <t xml:space="preserve">skills contained in the SATO or acquires skills sooner than the planned date, the OJT Broker will reduce the </t>
  </si>
  <si>
    <t>of the training period the OJT Broker will reimburse the Employer for all training hours that were completed.</t>
  </si>
  <si>
    <t>10 working days following completion of training or termination. In case of termination prior to completion</t>
  </si>
  <si>
    <t>The Employer, at its own expense, must pay Trainee for all wages and fringe benefits allowed to regular,</t>
  </si>
  <si>
    <t xml:space="preserve">unsubsidized employees, including entitlement to workman's compensation. Such rates shall be in </t>
  </si>
  <si>
    <t>Fair Labor Standards Act of 1938 or the applicable state or local minimum wage law. WIA sect. 181(a)(1)(A).</t>
  </si>
  <si>
    <t>Employer shall preserve all Trainee/OJT Employee payroll records, fringe benefits and personnel records.</t>
  </si>
  <si>
    <t>Employer certifies that the company is financially solvent on the date of this contract, and the Employer's</t>
  </si>
  <si>
    <t>the training period.</t>
  </si>
  <si>
    <t xml:space="preserve">Conditions of employment and training will be in full accordance with all applicable federal, state, and </t>
  </si>
  <si>
    <t>local laws and ordinances (including but not limited to anti-discrimination, labor and employment laws,</t>
  </si>
  <si>
    <t>Employer assures that they have not been debarred or suspended in regard to federal funding. 29 CFR Part 98</t>
  </si>
  <si>
    <t>Employer assures that the Trainee will not be employed to carry out the construction, operation or</t>
  </si>
  <si>
    <t>religious worship. 29CFR 37.6(F)</t>
  </si>
  <si>
    <t>maintenance of any part of a facility that is used or to be used for sectarian instruction or as a place for</t>
  </si>
  <si>
    <t>20 CFR 663.730</t>
  </si>
  <si>
    <t xml:space="preserve">Employer further assures that OJT funds will not be used to assist, promote or deter union organizing.  </t>
  </si>
  <si>
    <t>the OJT position.</t>
  </si>
  <si>
    <t xml:space="preserve">Employer assures that the Trainee has not been hired into or will remain working in any position when any </t>
  </si>
  <si>
    <t>other person is on lay-off from the same or a substantially equivalent job within the same organizational</t>
  </si>
  <si>
    <t xml:space="preserve">unit or has been bumped and has recall rights to that position, nor if the OJT is created in a promotional line </t>
  </si>
  <si>
    <t>that infringes on opportunities of current employees. 20 CFR 667.270</t>
  </si>
  <si>
    <t xml:space="preserve">Employer certifies that no member of the Trainee's immediate family is engaged in an administrative </t>
  </si>
  <si>
    <t>capacity for the Employer, or will directly supervise the Trainee.  For the purpose of this contract, immediate</t>
  </si>
  <si>
    <t xml:space="preserve">family is defined as spouse, children, parents, grandparents, grandchildren, brothers, sisters or person </t>
  </si>
  <si>
    <t>bearing the same relationship to the Trainee's spouse. 20 CFR 667.200(g)</t>
  </si>
  <si>
    <t>to this OJT contract.</t>
  </si>
  <si>
    <t xml:space="preserve">No fees shall be charged to any Trainee or employee or Employer for referral or placement services relative </t>
  </si>
  <si>
    <t xml:space="preserve">the business relocated from another area in the U.S., employees cannot have been laid off at the previous </t>
  </si>
  <si>
    <t xml:space="preserve">suits or damages sustained by any person(s) or property resulting in whole or part from negligent </t>
  </si>
  <si>
    <t>The Employer certifies that the information provided is true to the best of his/her knowledge and may be</t>
  </si>
  <si>
    <t xml:space="preserve">subject to review and verification requiring supportive documents. If fraudulent misrepresentation of any </t>
  </si>
  <si>
    <t>On-the-Job Training (OJT) Employer Agreement</t>
  </si>
  <si>
    <t xml:space="preserve">Company Contact </t>
  </si>
  <si>
    <t>Contact's Title</t>
  </si>
  <si>
    <t>Contact's Tel</t>
  </si>
  <si>
    <t>Contact's Fax</t>
  </si>
  <si>
    <t>Contact's email</t>
  </si>
  <si>
    <t>OJT Employer's Company Address</t>
  </si>
  <si>
    <t>OJT Employer's Company Name</t>
  </si>
  <si>
    <t>OJT Employer's Company City</t>
  </si>
  <si>
    <t>OJT Employer's Company State</t>
  </si>
  <si>
    <t>OJT Employer's Company Zip</t>
  </si>
  <si>
    <t>Years in Operation</t>
  </si>
  <si>
    <t>OJT Employer's Company FEIN</t>
  </si>
  <si>
    <t>Payroll System</t>
  </si>
  <si>
    <t>Location of Payroll Records</t>
  </si>
  <si>
    <t>Address</t>
  </si>
  <si>
    <t>Contact Name</t>
  </si>
  <si>
    <t>Agreement Number</t>
  </si>
  <si>
    <t>Program Year</t>
  </si>
  <si>
    <t>Company's Industry</t>
  </si>
  <si>
    <t>Company's NAICS Code</t>
  </si>
  <si>
    <t>Name of OJT Broker from PREVIOUS year:</t>
  </si>
  <si>
    <t>Name of OJT Broker:</t>
  </si>
  <si>
    <t xml:space="preserve">Job Title </t>
  </si>
  <si>
    <t>Minimum Job/Education Requirements</t>
  </si>
  <si>
    <t>O-NET-SOC Code</t>
  </si>
  <si>
    <t xml:space="preserve">Is this an apprentice occupation? </t>
  </si>
  <si>
    <t>Number of Trainees requested</t>
  </si>
  <si>
    <t>Hourly Wage</t>
  </si>
  <si>
    <t>Reimbursement Rate (%)</t>
  </si>
  <si>
    <t>Weekly hours</t>
  </si>
  <si>
    <t>Training Supervisor's Name</t>
  </si>
  <si>
    <t>Training Supervisor's Title</t>
  </si>
  <si>
    <t>Training Supervisor's Email</t>
  </si>
  <si>
    <t>Training Supervisor's Phone Number</t>
  </si>
  <si>
    <t>Will Training be Done on Employer Premises?</t>
  </si>
  <si>
    <t>Other Location of Training</t>
  </si>
  <si>
    <r>
      <t xml:space="preserve">Is </t>
    </r>
    <r>
      <rPr>
        <u/>
        <sz val="10"/>
        <rFont val="Calibri"/>
        <family val="2"/>
      </rPr>
      <t>this</t>
    </r>
    <r>
      <rPr>
        <sz val="10"/>
        <rFont val="Calibri"/>
      </rPr>
      <t xml:space="preserve"> occupation subject to a collective bargaining agreement?</t>
    </r>
  </si>
  <si>
    <r>
      <t xml:space="preserve">Are </t>
    </r>
    <r>
      <rPr>
        <u/>
        <sz val="10"/>
        <rFont val="Calibri"/>
        <family val="2"/>
      </rPr>
      <t>other</t>
    </r>
    <r>
      <rPr>
        <sz val="10"/>
        <rFont val="Calibri"/>
      </rPr>
      <t xml:space="preserve"> occupations within the company covered by such agreements?</t>
    </r>
  </si>
  <si>
    <t>Skill #1 - Performance Indicator</t>
  </si>
  <si>
    <t>Skill #1 - Assessment Method</t>
  </si>
  <si>
    <t>Skill #1 - Planned hours to achieve training goal</t>
  </si>
  <si>
    <t>Skill #1 - Description of Skill to be Acquired</t>
  </si>
  <si>
    <t>Skill #2 - Description of Skill to be Acquired</t>
  </si>
  <si>
    <t>Skill #2 - Performance Indicator</t>
  </si>
  <si>
    <t>Skill #2 - Assessment Method</t>
  </si>
  <si>
    <t>Skill #2 - Planned hours to achieve training goal</t>
  </si>
  <si>
    <t>Skill #3 - Description of Skill to be Acquired</t>
  </si>
  <si>
    <t>Skill #3 - Performance Indicator</t>
  </si>
  <si>
    <t>Skill #3 - Assessment Method</t>
  </si>
  <si>
    <t>Skill #3 - Planned hours to achieve training goal</t>
  </si>
  <si>
    <t>Skill #4 - Description of Skill to be Acquired</t>
  </si>
  <si>
    <t>Skill #4 - Performance Indicator</t>
  </si>
  <si>
    <t>Skill #4 - Assessment Method</t>
  </si>
  <si>
    <t>Skill #4 - Planned hours to achieve training goal</t>
  </si>
  <si>
    <t>Skill #5 - Description of Skill to be Acquired</t>
  </si>
  <si>
    <t>Skill #5 - Performance Indicator</t>
  </si>
  <si>
    <t>Skill #5 - Assessment Method</t>
  </si>
  <si>
    <t>Skill #5 - Planned hours to achieve training goal</t>
  </si>
  <si>
    <t>Skill #6 - Description of Skill to be Acquired</t>
  </si>
  <si>
    <t>Skill #6 - Performance Indicator</t>
  </si>
  <si>
    <t>Skill #6 - Assessment Method</t>
  </si>
  <si>
    <t>Skill #6 - Planned hours to achieve training goal</t>
  </si>
  <si>
    <t>Skill #7 - Description of Skill to be Acquired</t>
  </si>
  <si>
    <t>Skill #7 - Performance Indicator</t>
  </si>
  <si>
    <t>Skill #7 - Assessment Method</t>
  </si>
  <si>
    <t>Skill #7 - Planned hours to achieve training goal</t>
  </si>
  <si>
    <t>Skill #8 - Description of Skill to be Acquired</t>
  </si>
  <si>
    <t>Skill #8 - Performance Indicator</t>
  </si>
  <si>
    <t>Skill #8 - Assessment Method</t>
  </si>
  <si>
    <t>Skill #8 - Planned hours to achieve training goal</t>
  </si>
  <si>
    <t>Skill #9 - Description of Skill to be Acquired</t>
  </si>
  <si>
    <t>Skill #9 - Performance Indicator</t>
  </si>
  <si>
    <t>Skill #9 - Assessment Method</t>
  </si>
  <si>
    <t>Skill #9 - Planned hours to achieve training goal</t>
  </si>
  <si>
    <t>If yes: Bargaining Representative's Name</t>
  </si>
  <si>
    <t>If yes: Bargaining Representative's Title</t>
  </si>
  <si>
    <t>If yes: Bargaining Representative's Union Affiliation</t>
  </si>
  <si>
    <t>Workers Compensation Policy CARRIER</t>
  </si>
  <si>
    <t>Workers Compensation Policy NUMBER</t>
  </si>
  <si>
    <t>YES</t>
  </si>
  <si>
    <t>NO</t>
  </si>
  <si>
    <t xml:space="preserve">Employer Information </t>
  </si>
  <si>
    <t xml:space="preserve">Phone </t>
  </si>
  <si>
    <t>Fax</t>
  </si>
  <si>
    <t>E-mail</t>
  </si>
  <si>
    <t>Signatures:</t>
  </si>
  <si>
    <t>BEFORE training BEGINS</t>
  </si>
  <si>
    <t>AFTER training is COMPLETED</t>
  </si>
  <si>
    <t>Date</t>
  </si>
  <si>
    <t xml:space="preserve">Existing Skills </t>
  </si>
  <si>
    <t>Skills to be Acquired</t>
  </si>
  <si>
    <t xml:space="preserve">Performance Indicator </t>
  </si>
  <si>
    <t>Assessment Method</t>
  </si>
  <si>
    <t>Total Hours</t>
  </si>
  <si>
    <r>
      <t>Employer</t>
    </r>
    <r>
      <rPr>
        <i/>
        <sz val="11"/>
        <rFont val="Calibri"/>
        <family val="2"/>
      </rPr>
      <t xml:space="preserve"> Signature</t>
    </r>
  </si>
  <si>
    <r>
      <t>Planned</t>
    </r>
    <r>
      <rPr>
        <sz val="10"/>
        <rFont val="Calibri"/>
      </rPr>
      <t xml:space="preserve">
Hours </t>
    </r>
  </si>
  <si>
    <r>
      <t>Adjusted</t>
    </r>
    <r>
      <rPr>
        <sz val="10"/>
        <rFont val="Calibri"/>
      </rPr>
      <t xml:space="preserve">
Hours </t>
    </r>
  </si>
  <si>
    <r>
      <t xml:space="preserve">Skill Attained?
</t>
    </r>
    <r>
      <rPr>
        <b/>
        <sz val="10"/>
        <rFont val="Calibri"/>
        <family val="2"/>
      </rPr>
      <t>(Y or N)</t>
    </r>
  </si>
  <si>
    <t>Trainee Name</t>
  </si>
  <si>
    <t>OJT
Start Date</t>
  </si>
  <si>
    <t>Planned
End Date</t>
  </si>
  <si>
    <t>Employment Goal</t>
  </si>
  <si>
    <t>MAXIMUM REIMBURSEMENT NOT TO EXCEED $10,000 PER SATO (OJT WAGE X TOTAL SATO HOURS)</t>
  </si>
  <si>
    <t>Section 1. OJT Broker Information</t>
  </si>
  <si>
    <t>OJT BROKER:</t>
  </si>
  <si>
    <t>OJT BROKER ADDRESS:</t>
  </si>
  <si>
    <t>CONTACT PERSON:</t>
  </si>
  <si>
    <t>TELEPHONE #:</t>
  </si>
  <si>
    <t>EMAIL:</t>
  </si>
  <si>
    <t>FAX #:</t>
  </si>
  <si>
    <t>OJT Broker Certification</t>
  </si>
  <si>
    <t>Section 2. Employer Information</t>
  </si>
  <si>
    <t>EMPLOYER LEGAL BUSINESS NAME:</t>
  </si>
  <si>
    <t>FEIN #:</t>
  </si>
  <si>
    <t>TITLE:</t>
  </si>
  <si>
    <t>EMPLOYER ADDRESS:</t>
  </si>
  <si>
    <t>CITY:</t>
  </si>
  <si>
    <t>STATE:</t>
  </si>
  <si>
    <t>ZIP:</t>
  </si>
  <si>
    <t>TELEPHONE:</t>
  </si>
  <si>
    <t>FAX:</t>
  </si>
  <si>
    <t>PAYROLL SYSTEM:</t>
  </si>
  <si>
    <t>LOCATION OF PAYROLL RECORDS:</t>
  </si>
  <si>
    <t>YEARS IN EXISTENCE:</t>
  </si>
  <si>
    <t>WORKMAN COMPENSATION CARRIER:</t>
  </si>
  <si>
    <t>WORKMAN COMPENSATION POLICY #:</t>
  </si>
  <si>
    <t>TO</t>
  </si>
  <si>
    <t>Section 2 A. Employer's OJT History</t>
  </si>
  <si>
    <t>1)</t>
  </si>
  <si>
    <t>a)</t>
  </si>
  <si>
    <t>b)</t>
  </si>
  <si>
    <t>c)</t>
  </si>
  <si>
    <t>2)</t>
  </si>
  <si>
    <t>3)</t>
  </si>
  <si>
    <t>(Refer to Chicago Cook Workforce Partnership OJT Policy at www.workforceboard.org)</t>
  </si>
  <si>
    <t>Complete this information if the OJT position is subject to a collective bargaining agreement.</t>
  </si>
  <si>
    <t>Job Title:</t>
  </si>
  <si>
    <t>Section 1:  Concurrence of the Collective Bargaining Agent</t>
  </si>
  <si>
    <t>BARGAINING REPRESENTATIVE'S UNION AFFILIATION:</t>
  </si>
  <si>
    <t>BARGAINING REPRESENTATIVE'S TITLE:</t>
  </si>
  <si>
    <t>BARGAINING REPRESENTATIVE'S SIGNATURE:</t>
  </si>
  <si>
    <t>Section 1 A:  Advice and Comments of Collective Bargaining Agent(s)</t>
  </si>
  <si>
    <t>Is the occupation in which the OJT is being offered subject to a collective</t>
  </si>
  <si>
    <t>If the occupation is not covered by a collective bargaining agreement, are there</t>
  </si>
  <si>
    <t>other occupations within the company/corporation covered by such agreements?</t>
  </si>
  <si>
    <t>If you check Yes, the other bargaining agency(s) at the company/corporation must</t>
  </si>
  <si>
    <t>Section 3.  Agreement Provisions</t>
  </si>
  <si>
    <t>PURPOSE</t>
  </si>
  <si>
    <t>OJT DEFINITION</t>
  </si>
  <si>
    <t>State of Illinois policies defining OJT services, as released, will supersede the local definition.</t>
  </si>
  <si>
    <t>TRAINING</t>
  </si>
  <si>
    <t>1.</t>
  </si>
  <si>
    <t>2.</t>
  </si>
  <si>
    <t>3.</t>
  </si>
  <si>
    <t>4.</t>
  </si>
  <si>
    <t>5.</t>
  </si>
  <si>
    <t>6.</t>
  </si>
  <si>
    <t>FISCAL</t>
  </si>
  <si>
    <t>EMPLOYER ASSURANCES</t>
  </si>
  <si>
    <t>Employer must provide general liability insurance protection to the Trainee.</t>
  </si>
  <si>
    <t>7.</t>
  </si>
  <si>
    <t>8.</t>
  </si>
  <si>
    <t>9.</t>
  </si>
  <si>
    <t>10.</t>
  </si>
  <si>
    <t>11.</t>
  </si>
  <si>
    <r>
      <t xml:space="preserve">The OJT will </t>
    </r>
    <r>
      <rPr>
        <b/>
        <sz val="10"/>
        <rFont val="Calibri"/>
        <family val="2"/>
      </rPr>
      <t>not</t>
    </r>
    <r>
      <rPr>
        <sz val="10"/>
        <rFont val="Calibri"/>
      </rPr>
      <t xml:space="preserve"> result in the full or partial displacement of employed workers.</t>
    </r>
  </si>
  <si>
    <t>12.</t>
  </si>
  <si>
    <t>13.</t>
  </si>
  <si>
    <t>ADDITIONAL TERMS</t>
  </si>
  <si>
    <t>agreement.</t>
  </si>
  <si>
    <t>Section 4.  Signatures</t>
  </si>
  <si>
    <t>(Employer's signor must be executive level and/or its assigned signor and duly authorized agent of the Employer)</t>
  </si>
  <si>
    <t>I hereby agree to all the terms and conditions in this OJT Employer Agreement.</t>
  </si>
  <si>
    <t>Authorized Signatures</t>
  </si>
  <si>
    <t>DATE</t>
  </si>
  <si>
    <t>BARGAINING REPRESENTATIVE'S NAME:</t>
  </si>
  <si>
    <t>be given written notification of the On-the-Job Training proposal, inviting advice</t>
  </si>
  <si>
    <t>within thirty (30) days.  Written notification must be attached to this Employer</t>
  </si>
  <si>
    <t>Job Title</t>
  </si>
  <si>
    <t>Section 1:  Job Title Description</t>
  </si>
  <si>
    <t>JOB TITLE:</t>
  </si>
  <si>
    <t>BRIEF JOB DESCRIPTION:</t>
  </si>
  <si>
    <t>LIST TOOLS OR EQUIPMENT NEEDED TO COMPLETE TRAINING:</t>
  </si>
  <si>
    <t>WEEKLY HOURS FOR POSITION:</t>
  </si>
  <si>
    <t>HOURLY WAGE:</t>
  </si>
  <si>
    <t>REIMBURSEMENT RATE FOR POSITION (%):</t>
  </si>
  <si>
    <t>REIMBURSEMENT WAGE FOR THIS POSITION:</t>
  </si>
  <si>
    <t>NUMBER OF TRAINEES REQUESTED:</t>
  </si>
  <si>
    <t>POTENTIAL REIMBURSEMENT FOR ALL POSITIONS:</t>
  </si>
  <si>
    <t>SUPERVISOR'S EMAIL:</t>
  </si>
  <si>
    <t>SUPERVISOR'S PHONE NUMBER:</t>
  </si>
  <si>
    <t>O*NET SOC CODE:</t>
  </si>
  <si>
    <t xml:space="preserve">TOTAL TRAINING HOURS REQUIRED FOR THIS POSITION: </t>
  </si>
  <si>
    <t>POTENTIAL REIMBURSEMENT FOR ONE POSITION:  (MAXIMUM IS $10,000)</t>
  </si>
  <si>
    <t>NAME OF TRAINING SUPERVISOR ASSIGNED TO TRAINEE:</t>
  </si>
  <si>
    <t>WILL TRAINING BE DONE ON EMPLOYER PREMISES?  (IF NOT, PROVIDE TRAINING LOCATION)</t>
  </si>
  <si>
    <t xml:space="preserve">OJT Broker Information </t>
  </si>
  <si>
    <t>Name</t>
  </si>
  <si>
    <t>TITLE OF TRAINING SUPERVISOR ASSIGNED TO TRAINEE:</t>
  </si>
  <si>
    <t>FORMER NAME(S) UNDER WHICH THE EMPLOYER CONDUCTED BUSINESS: (IF NONE, ENTER N/A)</t>
  </si>
  <si>
    <t>Header: Calibri 9 bold</t>
  </si>
  <si>
    <t>Response:  Calibri 9 normal</t>
  </si>
  <si>
    <t>Section: Calibri 12 bold</t>
  </si>
  <si>
    <t>Text: Calibri 10 normal</t>
  </si>
  <si>
    <t>Signature line identification: Calibri 9 normal</t>
  </si>
  <si>
    <t>Value Responses: Calibri 10</t>
  </si>
  <si>
    <t>extraordinary costs of providing the training and additional supervision related to the training; and,</t>
  </si>
  <si>
    <t>Limit the OJT contract period of time for a Trainee to become proficient in the occupation for which the</t>
  </si>
  <si>
    <t>NAICS CODE:</t>
  </si>
  <si>
    <t>COMPANY INDUSTRY:</t>
  </si>
  <si>
    <t>6,11,13</t>
  </si>
  <si>
    <t>2,5,1</t>
  </si>
  <si>
    <t>6,16,2</t>
  </si>
  <si>
    <t>7,8,9,10,15,14</t>
  </si>
  <si>
    <t>16,26</t>
  </si>
  <si>
    <t>33,34</t>
  </si>
  <si>
    <t>19,20,21</t>
  </si>
  <si>
    <t>35,37,36</t>
  </si>
  <si>
    <t>31,32</t>
  </si>
  <si>
    <t>43,44</t>
  </si>
  <si>
    <t>33,11</t>
  </si>
  <si>
    <t>34,12</t>
  </si>
  <si>
    <t>DATA ROWS USED</t>
  </si>
  <si>
    <t>Format Notes</t>
  </si>
  <si>
    <t xml:space="preserve">Tools/equipment needed to complete training </t>
  </si>
  <si>
    <t>Brief Job Description</t>
  </si>
  <si>
    <t>25,43,45</t>
  </si>
  <si>
    <t>47,48</t>
  </si>
  <si>
    <t>25,47,50</t>
  </si>
  <si>
    <t xml:space="preserve">If yes, indicate the name, title, and union affiliation of the appropriate </t>
  </si>
  <si>
    <t>bargaining representative.</t>
  </si>
  <si>
    <t>bargaining agreement?</t>
  </si>
  <si>
    <t>If the Trainee terminated prior to completion of training, provide the following:</t>
  </si>
  <si>
    <t>Date of Termination (Last Day Worked):</t>
  </si>
  <si>
    <t>Reason for Termination:</t>
  </si>
  <si>
    <t>If yes, please attach to this agreement a copy of the letter sent to the Bureau</t>
  </si>
  <si>
    <t>of Apprenticeship and training.</t>
  </si>
  <si>
    <t>Is this an apprentice occupation?</t>
  </si>
  <si>
    <r>
      <t xml:space="preserve">Section 3.  </t>
    </r>
    <r>
      <rPr>
        <b/>
        <u/>
        <sz val="16"/>
        <rFont val="Calibri"/>
        <family val="2"/>
      </rPr>
      <t>S</t>
    </r>
    <r>
      <rPr>
        <b/>
        <sz val="16"/>
        <rFont val="Calibri"/>
        <family val="2"/>
      </rPr>
      <t xml:space="preserve">kills </t>
    </r>
    <r>
      <rPr>
        <b/>
        <u/>
        <sz val="16"/>
        <rFont val="Calibri"/>
        <family val="2"/>
      </rPr>
      <t>A</t>
    </r>
    <r>
      <rPr>
        <b/>
        <sz val="16"/>
        <rFont val="Calibri"/>
        <family val="2"/>
      </rPr>
      <t xml:space="preserve">cquisition </t>
    </r>
    <r>
      <rPr>
        <b/>
        <u/>
        <sz val="16"/>
        <rFont val="Calibri"/>
        <family val="2"/>
      </rPr>
      <t>T</t>
    </r>
    <r>
      <rPr>
        <b/>
        <sz val="16"/>
        <rFont val="Calibri"/>
        <family val="2"/>
      </rPr>
      <t xml:space="preserve">raining </t>
    </r>
    <r>
      <rPr>
        <b/>
        <u/>
        <sz val="16"/>
        <rFont val="Calibri"/>
        <family val="2"/>
      </rPr>
      <t>O</t>
    </r>
    <r>
      <rPr>
        <b/>
        <sz val="16"/>
        <rFont val="Calibri"/>
        <family val="2"/>
      </rPr>
      <t>utline (SATO)</t>
    </r>
  </si>
  <si>
    <r>
      <t xml:space="preserve">Does the Employer have </t>
    </r>
    <r>
      <rPr>
        <b/>
        <u/>
        <sz val="10"/>
        <rFont val="Calibri"/>
        <family val="2"/>
      </rPr>
      <t>TRAINEES</t>
    </r>
    <r>
      <rPr>
        <sz val="10"/>
        <rFont val="Calibri"/>
      </rPr>
      <t xml:space="preserve"> still training from the </t>
    </r>
    <r>
      <rPr>
        <b/>
        <u/>
        <sz val="10"/>
        <rFont val="Calibri"/>
        <family val="2"/>
      </rPr>
      <t>PREVIOUS</t>
    </r>
  </si>
  <si>
    <t>OJT cannot be used when training is part of a regular orientation provided to all employees in a given job;</t>
  </si>
  <si>
    <t>EMPLOYER CONTACT'S TITLE</t>
  </si>
  <si>
    <t>OJT BROKER CONTACT'S TITLE</t>
  </si>
  <si>
    <t>EMPLOYER CONTACT'S SIGNATURE</t>
  </si>
  <si>
    <t>OJT BROKER CONTACT'S SIGNATURE</t>
  </si>
  <si>
    <t>EMPLOYER'S COMPANY NAME (TYPED/PRINTED)</t>
  </si>
  <si>
    <t>OJT BROKER'S COMPANY NAME (TYPED/PRINTED)</t>
  </si>
  <si>
    <t>EMPLOYER CONTACT'S NAME (TYPED/PRINTED)</t>
  </si>
  <si>
    <t>OJT BROKER CONTACT'S NAME (TYPED/PRINTED)</t>
  </si>
  <si>
    <r>
      <t>learn new skills.  The maximum duration for an OJT Agreement</t>
    </r>
    <r>
      <rPr>
        <sz val="10"/>
        <color indexed="8"/>
        <rFont val="Calibri"/>
        <family val="2"/>
      </rPr>
      <t xml:space="preserve"> training period</t>
    </r>
    <r>
      <rPr>
        <sz val="10"/>
        <rFont val="Calibri"/>
      </rPr>
      <t xml:space="preserve"> is six months.</t>
    </r>
  </si>
  <si>
    <t>The OJT Broker shall reimburse Employer at the completion of training in an amount not to exceed the total</t>
  </si>
  <si>
    <t>reimbursement for extraordinary costs of training to be provided by the Employer to the Trainee.</t>
  </si>
  <si>
    <t>training hours formerly agreed upon by the Employer and OJT Broker.</t>
  </si>
  <si>
    <t>accordance with applicable law, but in an event less than the higher rate specified in section 6)(a)(1) of the</t>
  </si>
  <si>
    <t>Example:</t>
  </si>
  <si>
    <t>PY12 Agreement with MULTIPLE JOB TITLES on one Agreement</t>
  </si>
  <si>
    <t>RN</t>
  </si>
  <si>
    <t>LPN</t>
  </si>
  <si>
    <t>CNA</t>
  </si>
  <si>
    <t>TOTAL POSITIONS</t>
  </si>
  <si>
    <t>Firm Size (number of unsubsidized full time employees):</t>
  </si>
  <si>
    <t>x 25%</t>
  </si>
  <si>
    <t>Maximum OJT Hires/Positions Allowed: (25%)</t>
  </si>
  <si>
    <t>TRAINEES still training from previous PY:</t>
  </si>
  <si>
    <t>POSITIONS listed on OTHER CURRENT PY Agreements:</t>
  </si>
  <si>
    <t>POSITIONS listed on THIS OJT Agreement:</t>
  </si>
  <si>
    <t xml:space="preserve">Subtotal </t>
  </si>
  <si>
    <t>PY13 Agreement with ONE JOB TITLE on each Agreement</t>
  </si>
  <si>
    <t>12-SPC-300</t>
  </si>
  <si>
    <t>13-SPC-300</t>
  </si>
  <si>
    <r>
      <t xml:space="preserve">This Agreement is for the </t>
    </r>
    <r>
      <rPr>
        <u/>
        <sz val="10"/>
        <color indexed="10"/>
        <rFont val="Calibri"/>
        <family val="2"/>
      </rPr>
      <t>RN</t>
    </r>
    <r>
      <rPr>
        <sz val="10"/>
        <rFont val="Calibri"/>
      </rPr>
      <t xml:space="preserve"> positions</t>
    </r>
  </si>
  <si>
    <t>AGREEMENT #1</t>
  </si>
  <si>
    <t>AGREEMENT #2</t>
  </si>
  <si>
    <t>13-SPC-300-1</t>
  </si>
  <si>
    <r>
      <t xml:space="preserve">This Agreement is for the </t>
    </r>
    <r>
      <rPr>
        <u/>
        <sz val="10"/>
        <color indexed="10"/>
        <rFont val="Calibri"/>
        <family val="2"/>
      </rPr>
      <t>LPN</t>
    </r>
    <r>
      <rPr>
        <sz val="10"/>
        <rFont val="Calibri"/>
      </rPr>
      <t xml:space="preserve"> positions</t>
    </r>
  </si>
  <si>
    <t>Remaining OJT POSITIONS Allowed this PY (2-3):</t>
  </si>
  <si>
    <t>Program Year with this OJT Broker or another OJT Broker?</t>
  </si>
  <si>
    <t>Funding
Source</t>
  </si>
  <si>
    <r>
      <t xml:space="preserve">SSN
</t>
    </r>
    <r>
      <rPr>
        <sz val="7"/>
        <rFont val="Calibri"/>
        <family val="2"/>
      </rPr>
      <t>(last four digits)</t>
    </r>
  </si>
  <si>
    <r>
      <rPr>
        <b/>
        <i/>
        <sz val="11"/>
        <rFont val="Calibri"/>
        <family val="2"/>
      </rPr>
      <t>OJT Broker</t>
    </r>
    <r>
      <rPr>
        <i/>
        <sz val="11"/>
        <rFont val="Calibri"/>
        <family val="2"/>
      </rPr>
      <t xml:space="preserve"> Signature</t>
    </r>
  </si>
  <si>
    <r>
      <t>PREVIOUS PY</t>
    </r>
    <r>
      <rPr>
        <sz val="10"/>
        <rFont val="Calibri"/>
      </rPr>
      <t xml:space="preserve"> OJT with THIS Broker OR OTHER Broker (YES/NO)</t>
    </r>
  </si>
  <si>
    <r>
      <t>CURRENT PY</t>
    </r>
    <r>
      <rPr>
        <sz val="10"/>
        <rFont val="Calibri"/>
      </rPr>
      <t xml:space="preserve"> OJT with THIS Broker OR OTHER Broker (YES/NO)</t>
    </r>
  </si>
  <si>
    <t>From</t>
  </si>
  <si>
    <t>To</t>
  </si>
  <si>
    <t>Program
Year</t>
  </si>
  <si>
    <t>OJT Broker Mgmt Signature</t>
  </si>
  <si>
    <r>
      <t xml:space="preserve">Trainee </t>
    </r>
    <r>
      <rPr>
        <i/>
        <sz val="11"/>
        <rFont val="Calibri"/>
        <family val="2"/>
      </rPr>
      <t>Signature</t>
    </r>
  </si>
  <si>
    <r>
      <rPr>
        <b/>
        <sz val="14"/>
        <rFont val="Calibri"/>
        <family val="2"/>
      </rPr>
      <t xml:space="preserve">AFTER training is COMPLETED: </t>
    </r>
    <r>
      <rPr>
        <sz val="9"/>
        <rFont val="Calibri"/>
        <family val="2"/>
      </rPr>
      <t xml:space="preserve">
</t>
    </r>
    <r>
      <rPr>
        <sz val="11"/>
        <rFont val="Calibri"/>
        <family val="2"/>
      </rPr>
      <t xml:space="preserve">For </t>
    </r>
    <r>
      <rPr>
        <u/>
        <sz val="11"/>
        <rFont val="Calibri"/>
        <family val="2"/>
      </rPr>
      <t>EACH</t>
    </r>
    <r>
      <rPr>
        <sz val="11"/>
        <rFont val="Calibri"/>
        <family val="2"/>
      </rPr>
      <t xml:space="preserve"> SKILL LISTED - Separately assess the trainee's attainment of </t>
    </r>
    <r>
      <rPr>
        <u/>
        <sz val="11"/>
        <rFont val="Calibri"/>
        <family val="2"/>
      </rPr>
      <t>THAT</t>
    </r>
    <r>
      <rPr>
        <sz val="11"/>
        <rFont val="Calibri"/>
        <family val="2"/>
      </rPr>
      <t xml:space="preserve"> skill
For </t>
    </r>
    <r>
      <rPr>
        <u/>
        <sz val="11"/>
        <rFont val="Calibri"/>
        <family val="2"/>
      </rPr>
      <t>EACH</t>
    </r>
    <r>
      <rPr>
        <sz val="11"/>
        <rFont val="Calibri"/>
        <family val="2"/>
      </rPr>
      <t xml:space="preserve"> PAGE of the SATO - Trainer must SIGN &amp; DATE </t>
    </r>
    <r>
      <rPr>
        <u/>
        <sz val="11"/>
        <rFont val="Calibri"/>
        <family val="2"/>
      </rPr>
      <t>EACH</t>
    </r>
    <r>
      <rPr>
        <sz val="11"/>
        <rFont val="Calibri"/>
        <family val="2"/>
      </rPr>
      <t xml:space="preserve"> page of the SATO</t>
    </r>
  </si>
  <si>
    <t>Potential Adj. Hrs.
Reimbursement</t>
  </si>
  <si>
    <t>If your SATO only has 2 skills, the unused rows for skills 3-9 should be hidden so the number of PRINTED pages can be kept to a minimum. Remember, EACH page of the SATO requires ALL signatures.</t>
  </si>
  <si>
    <t>How to Hide and UnHide rows on the SATO</t>
  </si>
  <si>
    <t>How to adjust the Row Height for skills on the SATO</t>
  </si>
  <si>
    <t xml:space="preserve">The steps taken to hide and unhide rows or to adjust row height can differ with different versions of Excel but thought process used to accomplish the outcome is very similar. </t>
  </si>
  <si>
    <t>Similarly, if you have been able to describe the Skills to be Acquired, Existing skills, Performance Indicator and the Assessment Method is a few short phrases or sentences, it might be beneficial to reduce the row height for that skills so more skills can be printed on one page.  Alternatively, if any of your descriptions require a great deal of explanation, you might need to increase the row height for that skill so the entire explanation is printed.</t>
  </si>
  <si>
    <t xml:space="preserve">Continuing with the example where only 2 skills are required for a Job Title. To hide the rows for skills 3-9, </t>
  </si>
  <si>
    <t>Then select Format - Row - Hide (as shown in the example below)</t>
  </si>
  <si>
    <t>Go to the HOME ribbon - Choose Format - Hide &amp; UnHide - Hide Row</t>
  </si>
  <si>
    <t>Select the cells in the Adjusted Hours column for skills 3-9</t>
  </si>
  <si>
    <t>Excel 2002</t>
  </si>
  <si>
    <t>Excel 2013</t>
  </si>
  <si>
    <t>To Adjust Row Height if necessary</t>
  </si>
  <si>
    <t>Using the mouse pointer, click on the bottom border indicator in the far left row indicator column (to the left of column A) and drag the bottom row border to the desired height.</t>
  </si>
  <si>
    <t>Alternatively, you can select a cell on the row whose height you wish to change</t>
  </si>
  <si>
    <t>Then select Format - Row - Height (as shown in the example below)</t>
  </si>
  <si>
    <t>Go to the HOME ribbon - Choose Format - Row Height OR Autofit Row Height</t>
  </si>
  <si>
    <t>Agmt</t>
  </si>
  <si>
    <t>Broker</t>
  </si>
  <si>
    <t>Employer</t>
  </si>
  <si>
    <t>Job 1</t>
  </si>
  <si>
    <t>Job 2</t>
  </si>
  <si>
    <t>Job 3</t>
  </si>
  <si>
    <t>Job 4</t>
  </si>
  <si>
    <t>Job 5</t>
  </si>
  <si>
    <r>
      <t xml:space="preserve">FORMER Company Names used by Employer </t>
    </r>
    <r>
      <rPr>
        <sz val="10"/>
        <color indexed="10"/>
        <rFont val="Calibri"/>
        <family val="2"/>
      </rPr>
      <t>(if none, enter N/A)</t>
    </r>
  </si>
  <si>
    <t>Positions Listed in THIS AGREEMENT</t>
  </si>
  <si>
    <t>Reim Rate</t>
  </si>
  <si>
    <t>#</t>
  </si>
  <si>
    <t>Potential Reim</t>
  </si>
  <si>
    <t>TOTAL</t>
  </si>
  <si>
    <t>Reim 1 Pos</t>
  </si>
  <si>
    <t># Pos</t>
  </si>
  <si>
    <t>Trng Hours</t>
  </si>
  <si>
    <r>
      <t xml:space="preserve">Number of </t>
    </r>
    <r>
      <rPr>
        <b/>
        <u/>
        <sz val="10"/>
        <rFont val="Calibri"/>
        <family val="2"/>
      </rPr>
      <t>POSITIONS</t>
    </r>
    <r>
      <rPr>
        <sz val="10"/>
        <rFont val="Calibri"/>
      </rPr>
      <t xml:space="preserve"> listed in </t>
    </r>
    <r>
      <rPr>
        <b/>
        <u/>
        <sz val="10"/>
        <rFont val="Calibri"/>
        <family val="2"/>
      </rPr>
      <t>THIS</t>
    </r>
    <r>
      <rPr>
        <sz val="10"/>
        <rFont val="Calibri"/>
      </rPr>
      <t xml:space="preserve"> OJT Agreement: (as shown below)</t>
    </r>
  </si>
  <si>
    <t>Note: Illinois received a waiver approval from USDOL-ETA, effective July 1, 2012 to allow OJT contracts to have</t>
  </si>
  <si>
    <t xml:space="preserve">a reimbursement rate up to ninety percent (90%) based on a sliding scale. Prior to this waiver, reimbursement </t>
  </si>
  <si>
    <t>was on a negotiated basis up to fifty percent (50%).</t>
  </si>
  <si>
    <t>The reimbursement shall be on a sliding scale based on the size of the business entering into the OJT contract.</t>
  </si>
  <si>
    <t>Under the current waiver, the following reimbursement amounts will be permitted:</t>
  </si>
  <si>
    <t>Up to ninety percent (90%) for employers with 50 or fewer employees,</t>
  </si>
  <si>
    <t>Up to seventy-five percent (75%) for employers with 51-250 employees, and</t>
  </si>
  <si>
    <t>Up to fifty percent (50%) for employers with more than 250 employees.</t>
  </si>
  <si>
    <t>The size of the business is determined by the location where the training will take place, or (in instances</t>
  </si>
  <si>
    <t>where training may occur offsite) the location to which the trainee reports.</t>
  </si>
  <si>
    <r>
      <t xml:space="preserve">Qualify for reimbursement to the Employer of up to </t>
    </r>
    <r>
      <rPr>
        <sz val="10"/>
        <color indexed="10"/>
        <rFont val="Calibri"/>
        <family val="2"/>
      </rPr>
      <t>90%</t>
    </r>
    <r>
      <rPr>
        <sz val="10"/>
        <rFont val="Calibri"/>
      </rPr>
      <t xml:space="preserve"> of the wage rate of the Trainee for the</t>
    </r>
  </si>
  <si>
    <t>Chicago Cook Workforce Partnership</t>
  </si>
  <si>
    <t>days or excused absences. A Trainee in OJT may work overtime hours but overtime hours are not eligible for</t>
  </si>
  <si>
    <t>wage reimbursement under this Agreement. The contract amount represents only those costs that are over</t>
  </si>
  <si>
    <t>and above normal training provided by the Employer.</t>
  </si>
  <si>
    <t># OF EMPLOYEES:</t>
  </si>
  <si>
    <t>Number of  Employees in the Company</t>
  </si>
  <si>
    <t># TRAINEES still in  training:</t>
  </si>
  <si>
    <r>
      <rPr>
        <b/>
        <u/>
        <sz val="10"/>
        <rFont val="Calibri"/>
        <family val="2"/>
      </rPr>
      <t>CURRENT</t>
    </r>
    <r>
      <rPr>
        <sz val="10"/>
        <rFont val="Calibri"/>
      </rPr>
      <t xml:space="preserve"> number of  employees</t>
    </r>
  </si>
  <si>
    <t>THE PARTNERSHIP</t>
  </si>
  <si>
    <t>the Chicago Cook Workforce Partnership (THE PARTNERSHIP).</t>
  </si>
  <si>
    <t>THE PARTNERSHIP,</t>
  </si>
  <si>
    <t>THE PARTNERSHIP's</t>
  </si>
  <si>
    <t>Northern Business &amp; Industrial Council</t>
  </si>
  <si>
    <t>NORBIC,</t>
  </si>
  <si>
    <t>NORBIC's</t>
  </si>
  <si>
    <t>the Northern Business &amp; Industrial Council (NORBIC).</t>
  </si>
  <si>
    <t>IDCEO Rapid Response</t>
  </si>
  <si>
    <t>IDCEO,</t>
  </si>
  <si>
    <t>IDCEO's</t>
  </si>
  <si>
    <t>IDCEO Rapid Response.</t>
  </si>
  <si>
    <t>NORBIC</t>
  </si>
  <si>
    <t>IDCEO</t>
  </si>
  <si>
    <t>row 16</t>
  </si>
  <si>
    <t>row 82</t>
  </si>
  <si>
    <t>row 83</t>
  </si>
  <si>
    <t>Sect 1-4:</t>
  </si>
  <si>
    <t>row 138</t>
  </si>
  <si>
    <t>row 145</t>
  </si>
  <si>
    <t>row 208</t>
  </si>
  <si>
    <t>row 218</t>
  </si>
  <si>
    <t>row 212</t>
  </si>
  <si>
    <t>row 217</t>
  </si>
  <si>
    <t>Each page (tab) as the header</t>
  </si>
  <si>
    <t>This tab should be password protected and hidden</t>
  </si>
  <si>
    <t>(THE PARTNERSHIP),</t>
  </si>
  <si>
    <t>(NORBIC),</t>
  </si>
  <si>
    <t>(IDCEO),</t>
  </si>
  <si>
    <t>Whatever is typed or pasted into these yellow cells will appear throughout the agreement in the following locaitons.</t>
  </si>
  <si>
    <t>The text relative to the entity (shown below) can be copied into the yellow cells (above) and then the file can be saved and named to indicate which entity is being referenced.</t>
  </si>
  <si>
    <t>demand and has a low growth potential.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</si>
</sst>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4" formatCode="_(&quot;$&quot;* #,##0.00_);_(&quot;$&quot;* \(#,##0.00\);_(&quot;$&quot;* &quot;-&quot;??_);_(@_)"/>
    <numFmt numFmtId="43" formatCode="_(* #,##0.00_);_(* \(#,##0.00\);_(* &quot;-&quot;??_);_(@_)"/>
    <numFmt numFmtId="164" formatCode="mm/dd/yy;@"/>
    <numFmt numFmtId="165" formatCode="[&lt;=9999999]###\-####;\(###\)\ ###\-####"/>
    <numFmt numFmtId="166" formatCode="00\-0000000"/>
    <numFmt numFmtId="167" formatCode="&quot;$&quot;#,##0.00"/>
    <numFmt numFmtId="168" formatCode="00000"/>
    <numFmt numFmtId="169" formatCode="0_);\(0\)"/>
  </numFmts>
  <fonts count="85" x14ac:knownFonts="1">
    <font>
      <sz val="10"/>
      <name val="Calibri"/>
    </font>
    <font>
      <sz val="10"/>
      <name val="Calibri"/>
      <family val="2"/>
    </font>
    <font>
      <sz val="8"/>
      <name val="Calibri"/>
      <family val="2"/>
    </font>
    <font>
      <sz val="12"/>
      <name val="Calibri"/>
      <family val="2"/>
    </font>
    <font>
      <sz val="14"/>
      <name val="Calibri"/>
      <family val="2"/>
    </font>
    <font>
      <u/>
      <sz val="10"/>
      <name val="Calibri"/>
      <family val="2"/>
    </font>
    <font>
      <sz val="10"/>
      <name val="Calibri"/>
      <family val="2"/>
    </font>
    <font>
      <sz val="10"/>
      <color indexed="8"/>
      <name val="Calibri"/>
      <family val="2"/>
    </font>
    <font>
      <b/>
      <sz val="10"/>
      <color indexed="10"/>
      <name val="Calibri"/>
      <family val="2"/>
    </font>
    <font>
      <b/>
      <sz val="1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6"/>
      <name val="Calibri"/>
      <family val="2"/>
    </font>
    <font>
      <sz val="9"/>
      <name val="Calibri"/>
      <family val="2"/>
    </font>
    <font>
      <sz val="14"/>
      <name val="Calibri"/>
      <family val="2"/>
    </font>
    <font>
      <sz val="16"/>
      <name val="Calibri"/>
      <family val="2"/>
    </font>
    <font>
      <sz val="16"/>
      <name val="Arial"/>
      <family val="2"/>
    </font>
    <font>
      <b/>
      <sz val="12"/>
      <name val="Calibri"/>
      <family val="2"/>
    </font>
    <font>
      <b/>
      <sz val="12"/>
      <name val="Arial"/>
      <family val="2"/>
    </font>
    <font>
      <sz val="8"/>
      <name val="Calibri"/>
      <family val="2"/>
    </font>
    <font>
      <b/>
      <sz val="18"/>
      <name val="Calibri"/>
      <family val="2"/>
    </font>
    <font>
      <b/>
      <u val="singleAccounting"/>
      <sz val="10"/>
      <name val="Calibri"/>
      <family val="2"/>
    </font>
    <font>
      <sz val="12"/>
      <name val="Arial"/>
      <family val="2"/>
    </font>
    <font>
      <i/>
      <sz val="11"/>
      <name val="Calibri"/>
      <family val="2"/>
    </font>
    <font>
      <b/>
      <i/>
      <sz val="11"/>
      <name val="Calibri"/>
      <family val="2"/>
    </font>
    <font>
      <i/>
      <sz val="9"/>
      <name val="Calibri"/>
      <family val="2"/>
    </font>
    <font>
      <sz val="12"/>
      <name val="Calibri"/>
      <family val="2"/>
    </font>
    <font>
      <b/>
      <sz val="10"/>
      <name val="Calibri"/>
      <family val="2"/>
    </font>
    <font>
      <b/>
      <sz val="26"/>
      <name val="Calibri"/>
      <family val="2"/>
    </font>
    <font>
      <b/>
      <sz val="9"/>
      <name val="Calibri"/>
      <family val="2"/>
    </font>
    <font>
      <i/>
      <sz val="10"/>
      <name val="Calibri"/>
      <family val="2"/>
    </font>
    <font>
      <b/>
      <i/>
      <sz val="10"/>
      <name val="Calibri"/>
      <family val="2"/>
    </font>
    <font>
      <b/>
      <sz val="12"/>
      <color indexed="10"/>
      <name val="Calibri"/>
      <family val="2"/>
    </font>
    <font>
      <sz val="9"/>
      <color indexed="8"/>
      <name val="Calibri"/>
      <family val="2"/>
    </font>
    <font>
      <b/>
      <sz val="9"/>
      <color indexed="10"/>
      <name val="Calibri"/>
      <family val="2"/>
    </font>
    <font>
      <sz val="12"/>
      <name val="Calibri"/>
      <family val="2"/>
    </font>
    <font>
      <sz val="8"/>
      <name val="Calibri"/>
      <family val="2"/>
    </font>
    <font>
      <b/>
      <u/>
      <sz val="16"/>
      <name val="Calibri"/>
      <family val="2"/>
    </font>
    <font>
      <sz val="11"/>
      <name val="Calibri"/>
      <family val="2"/>
    </font>
    <font>
      <sz val="10"/>
      <name val="Calibri"/>
      <family val="2"/>
    </font>
    <font>
      <u/>
      <sz val="11"/>
      <name val="Calibri"/>
      <family val="2"/>
    </font>
    <font>
      <b/>
      <i/>
      <sz val="14"/>
      <name val="Calibri"/>
      <family val="2"/>
    </font>
    <font>
      <sz val="7"/>
      <name val="Calibri"/>
      <family val="2"/>
    </font>
    <font>
      <sz val="8"/>
      <name val="Calibri"/>
      <family val="2"/>
    </font>
    <font>
      <sz val="10"/>
      <color indexed="10"/>
      <name val="Calibri"/>
      <family val="2"/>
    </font>
    <font>
      <b/>
      <u/>
      <sz val="10"/>
      <name val="Calibri"/>
      <family val="2"/>
    </font>
    <font>
      <b/>
      <sz val="8"/>
      <name val="Calibri"/>
      <family val="2"/>
    </font>
    <font>
      <sz val="12"/>
      <color indexed="8"/>
      <name val="Calibri"/>
      <family val="2"/>
    </font>
    <font>
      <sz val="8"/>
      <color indexed="8"/>
      <name val="Calibri"/>
      <family val="2"/>
    </font>
    <font>
      <sz val="10"/>
      <name val="Calibri"/>
      <family val="2"/>
    </font>
    <font>
      <sz val="20"/>
      <name val="Calibri"/>
      <family val="2"/>
    </font>
    <font>
      <sz val="8"/>
      <name val="Calibri"/>
      <family val="2"/>
    </font>
    <font>
      <sz val="14"/>
      <name val="Calibri"/>
      <family val="2"/>
    </font>
    <font>
      <sz val="12"/>
      <name val="Calibri"/>
      <family val="2"/>
    </font>
    <font>
      <b/>
      <sz val="8"/>
      <name val="Calibri"/>
      <family val="2"/>
    </font>
    <font>
      <b/>
      <sz val="14"/>
      <color indexed="10"/>
      <name val="Calibri"/>
      <family val="2"/>
    </font>
    <font>
      <u/>
      <sz val="10"/>
      <color indexed="10"/>
      <name val="Calibri"/>
      <family val="2"/>
    </font>
    <font>
      <sz val="18"/>
      <name val="Calibri"/>
      <family val="2"/>
    </font>
    <font>
      <sz val="8"/>
      <name val="Calibri"/>
      <family val="2"/>
    </font>
    <font>
      <sz val="12"/>
      <color indexed="9"/>
      <name val="Calibri"/>
      <family val="2"/>
    </font>
    <font>
      <sz val="7"/>
      <name val="Calibri"/>
      <family val="2"/>
    </font>
    <font>
      <sz val="10"/>
      <color indexed="8"/>
      <name val="Calibri"/>
    </font>
    <font>
      <b/>
      <sz val="12"/>
      <color indexed="8"/>
      <name val="Calibri"/>
      <family val="2"/>
    </font>
    <font>
      <sz val="8"/>
      <name val="Calibri"/>
    </font>
    <font>
      <sz val="20"/>
      <name val="Calibri"/>
    </font>
    <font>
      <sz val="9"/>
      <name val="Calibri"/>
    </font>
    <font>
      <sz val="18"/>
      <name val="Calibri"/>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2"/>
        <bgColor indexed="64"/>
      </patternFill>
    </fill>
    <fill>
      <patternFill patternType="solid">
        <fgColor indexed="44"/>
        <bgColor indexed="64"/>
      </patternFill>
    </fill>
    <fill>
      <patternFill patternType="solid">
        <fgColor indexed="50"/>
        <bgColor indexed="64"/>
      </patternFill>
    </fill>
    <fill>
      <patternFill patternType="solid">
        <fgColor indexed="42"/>
        <bgColor indexed="64"/>
      </patternFill>
    </fill>
    <fill>
      <patternFill patternType="solid">
        <fgColor indexed="13"/>
        <bgColor indexed="64"/>
      </patternFill>
    </fill>
    <fill>
      <patternFill patternType="solid">
        <fgColor indexed="23"/>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3"/>
        <bgColor indexed="64"/>
      </patternFill>
    </fill>
  </fills>
  <borders count="1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medium">
        <color auto="1"/>
      </left>
      <right/>
      <top style="hair">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bottom style="hair">
        <color auto="1"/>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auto="1"/>
      </left>
      <right style="thin">
        <color indexed="9"/>
      </right>
      <top style="thin">
        <color indexed="9"/>
      </top>
      <bottom style="thin">
        <color auto="1"/>
      </bottom>
      <diagonal/>
    </border>
    <border>
      <left style="thin">
        <color auto="1"/>
      </left>
      <right style="thin">
        <color indexed="9"/>
      </right>
      <top style="thin">
        <color auto="1"/>
      </top>
      <bottom style="thin">
        <color indexed="9"/>
      </bottom>
      <diagonal/>
    </border>
    <border>
      <left style="thin">
        <color indexed="9"/>
      </left>
      <right style="thin">
        <color indexed="9"/>
      </right>
      <top style="thin">
        <color auto="1"/>
      </top>
      <bottom style="thin">
        <color indexed="9"/>
      </bottom>
      <diagonal/>
    </border>
    <border>
      <left style="thin">
        <color indexed="9"/>
      </left>
      <right style="thin">
        <color auto="1"/>
      </right>
      <top style="thin">
        <color auto="1"/>
      </top>
      <bottom style="thin">
        <color indexed="9"/>
      </bottom>
      <diagonal/>
    </border>
    <border>
      <left style="thin">
        <color indexed="9"/>
      </left>
      <right style="thin">
        <color indexed="9"/>
      </right>
      <top style="thin">
        <color indexed="9"/>
      </top>
      <bottom style="thin">
        <color auto="1"/>
      </bottom>
      <diagonal/>
    </border>
    <border>
      <left style="thin">
        <color indexed="9"/>
      </left>
      <right style="thin">
        <color auto="1"/>
      </right>
      <top style="thin">
        <color indexed="9"/>
      </top>
      <bottom style="thin">
        <color auto="1"/>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thin">
        <color indexed="9"/>
      </left>
      <right style="thin">
        <color indexed="9"/>
      </right>
      <top/>
      <bottom/>
      <diagonal/>
    </border>
    <border>
      <left/>
      <right/>
      <top style="thin">
        <color auto="1"/>
      </top>
      <bottom/>
      <diagonal/>
    </border>
    <border>
      <left style="thin">
        <color indexed="9"/>
      </left>
      <right style="thin">
        <color indexed="8"/>
      </right>
      <top style="thin">
        <color auto="1"/>
      </top>
      <bottom/>
      <diagonal/>
    </border>
    <border>
      <left/>
      <right/>
      <top style="thick">
        <color auto="1"/>
      </top>
      <bottom style="thick">
        <color indexed="9"/>
      </bottom>
      <diagonal/>
    </border>
    <border>
      <left style="thick">
        <color indexed="9"/>
      </left>
      <right style="thick">
        <color indexed="9"/>
      </right>
      <top style="thick">
        <color auto="1"/>
      </top>
      <bottom style="thick">
        <color indexed="9"/>
      </bottom>
      <diagonal/>
    </border>
    <border>
      <left style="thick">
        <color indexed="9"/>
      </left>
      <right/>
      <top style="thick">
        <color auto="1"/>
      </top>
      <bottom style="thick">
        <color indexed="9"/>
      </bottom>
      <diagonal/>
    </border>
    <border>
      <left/>
      <right style="thick">
        <color indexed="9"/>
      </right>
      <top style="thick">
        <color auto="1"/>
      </top>
      <bottom style="thick">
        <color indexed="9"/>
      </bottom>
      <diagonal/>
    </border>
    <border>
      <left style="thin">
        <color indexed="9"/>
      </left>
      <right style="thin">
        <color indexed="8"/>
      </right>
      <top style="thin">
        <color indexed="9"/>
      </top>
      <bottom style="thin">
        <color auto="1"/>
      </bottom>
      <diagonal/>
    </border>
    <border>
      <left style="thin">
        <color auto="1"/>
      </left>
      <right/>
      <top style="thin">
        <color auto="1"/>
      </top>
      <bottom style="thin">
        <color indexed="9"/>
      </bottom>
      <diagonal/>
    </border>
    <border>
      <left/>
      <right style="thin">
        <color indexed="9"/>
      </right>
      <top style="thin">
        <color auto="1"/>
      </top>
      <bottom style="thin">
        <color indexed="9"/>
      </bottom>
      <diagonal/>
    </border>
    <border>
      <left style="medium">
        <color auto="1"/>
      </left>
      <right/>
      <top style="medium">
        <color auto="1"/>
      </top>
      <bottom style="hair">
        <color auto="1"/>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style="thick">
        <color indexed="8"/>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right/>
      <top style="thin">
        <color auto="1"/>
      </top>
      <bottom style="double">
        <color auto="1"/>
      </bottom>
      <diagonal/>
    </border>
    <border>
      <left/>
      <right/>
      <top/>
      <bottom style="thin">
        <color auto="1"/>
      </bottom>
      <diagonal/>
    </border>
    <border>
      <left/>
      <right/>
      <top/>
      <bottom style="double">
        <color auto="1"/>
      </bottom>
      <diagonal/>
    </border>
    <border>
      <left style="thick">
        <color auto="1"/>
      </left>
      <right/>
      <top style="thick">
        <color auto="1"/>
      </top>
      <bottom style="thick">
        <color indexed="9"/>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top style="thin">
        <color auto="1"/>
      </top>
      <bottom style="thin">
        <color auto="1"/>
      </bottom>
      <diagonal/>
    </border>
    <border>
      <left/>
      <right style="thick">
        <color indexed="10"/>
      </right>
      <top style="thin">
        <color auto="1"/>
      </top>
      <bottom style="thin">
        <color auto="1"/>
      </bottom>
      <diagonal/>
    </border>
    <border>
      <left style="thick">
        <color indexed="10"/>
      </left>
      <right/>
      <top style="thin">
        <color auto="1"/>
      </top>
      <bottom style="thin">
        <color auto="1"/>
      </bottom>
      <diagonal/>
    </border>
    <border>
      <left/>
      <right style="thick">
        <color indexed="10"/>
      </right>
      <top style="thin">
        <color auto="1"/>
      </top>
      <bottom style="thick">
        <color indexed="8"/>
      </bottom>
      <diagonal/>
    </border>
    <border>
      <left style="thin">
        <color auto="1"/>
      </left>
      <right/>
      <top style="thick">
        <color auto="1"/>
      </top>
      <bottom style="thin">
        <color auto="1"/>
      </bottom>
      <diagonal/>
    </border>
    <border>
      <left style="thick">
        <color indexed="10"/>
      </left>
      <right/>
      <top style="thick">
        <color indexed="10"/>
      </top>
      <bottom style="thin">
        <color auto="1"/>
      </bottom>
      <diagonal/>
    </border>
    <border>
      <left/>
      <right/>
      <top style="thick">
        <color indexed="10"/>
      </top>
      <bottom style="thin">
        <color auto="1"/>
      </bottom>
      <diagonal/>
    </border>
    <border>
      <left/>
      <right style="thick">
        <color indexed="10"/>
      </right>
      <top style="thick">
        <color indexed="10"/>
      </top>
      <bottom style="thin">
        <color auto="1"/>
      </bottom>
      <diagonal/>
    </border>
    <border>
      <left/>
      <right style="thin">
        <color auto="1"/>
      </right>
      <top style="thin">
        <color auto="1"/>
      </top>
      <bottom style="thick">
        <color auto="1"/>
      </bottom>
      <diagonal/>
    </border>
    <border>
      <left/>
      <right/>
      <top style="thin">
        <color auto="1"/>
      </top>
      <bottom style="thick">
        <color auto="1"/>
      </bottom>
      <diagonal/>
    </border>
    <border>
      <left/>
      <right style="thick">
        <color indexed="10"/>
      </right>
      <top style="thin">
        <color auto="1"/>
      </top>
      <bottom style="thick">
        <color indexed="10"/>
      </bottom>
      <diagonal/>
    </border>
    <border>
      <left style="medium">
        <color auto="1"/>
      </left>
      <right/>
      <top style="medium">
        <color auto="1"/>
      </top>
      <bottom/>
      <diagonal/>
    </border>
    <border>
      <left style="medium">
        <color auto="1"/>
      </left>
      <right/>
      <top/>
      <bottom/>
      <diagonal/>
    </border>
    <border>
      <left style="medium">
        <color auto="1"/>
      </left>
      <right/>
      <top/>
      <bottom style="hair">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hair">
        <color auto="1"/>
      </right>
      <top/>
      <bottom style="hair">
        <color auto="1"/>
      </bottom>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medium">
        <color auto="1"/>
      </left>
      <right style="medium">
        <color auto="1"/>
      </right>
      <top style="hair">
        <color auto="1"/>
      </top>
      <bottom/>
      <diagonal/>
    </border>
    <border>
      <left style="medium">
        <color auto="1"/>
      </left>
      <right style="hair">
        <color auto="1"/>
      </right>
      <top style="hair">
        <color auto="1"/>
      </top>
      <bottom/>
      <diagonal/>
    </border>
    <border>
      <left/>
      <right/>
      <top style="thick">
        <color auto="1"/>
      </top>
      <bottom/>
      <diagonal/>
    </border>
    <border>
      <left/>
      <right/>
      <top/>
      <bottom style="thin">
        <color indexed="9"/>
      </bottom>
      <diagonal/>
    </border>
    <border>
      <left/>
      <right style="thin">
        <color indexed="9"/>
      </right>
      <top/>
      <bottom style="thin">
        <color indexed="9"/>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thin">
        <color indexed="9"/>
      </left>
      <right/>
      <top/>
      <bottom style="thin">
        <color indexed="9"/>
      </bottom>
      <diagonal/>
    </border>
    <border>
      <left style="thin">
        <color indexed="9"/>
      </left>
      <right/>
      <top style="thin">
        <color indexed="9"/>
      </top>
      <bottom style="thin">
        <color auto="1"/>
      </bottom>
      <diagonal/>
    </border>
    <border>
      <left/>
      <right/>
      <top style="thin">
        <color indexed="9"/>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8"/>
      </right>
      <top style="thin">
        <color indexed="8"/>
      </top>
      <bottom style="hair">
        <color indexed="8"/>
      </bottom>
      <diagonal/>
    </border>
    <border>
      <left style="thin">
        <color auto="1"/>
      </left>
      <right/>
      <top style="thin">
        <color indexed="9"/>
      </top>
      <bottom style="thin">
        <color auto="1"/>
      </bottom>
      <diagonal/>
    </border>
    <border>
      <left/>
      <right style="thin">
        <color auto="1"/>
      </right>
      <top style="thin">
        <color indexed="9"/>
      </top>
      <bottom style="thin">
        <color auto="1"/>
      </bottom>
      <diagonal/>
    </border>
    <border>
      <left/>
      <right/>
      <top style="thin">
        <color auto="1"/>
      </top>
      <bottom style="thin">
        <color indexed="9"/>
      </bottom>
      <diagonal/>
    </border>
    <border>
      <left/>
      <right style="thin">
        <color auto="1"/>
      </right>
      <top style="thin">
        <color auto="1"/>
      </top>
      <bottom style="thin">
        <color indexed="9"/>
      </bottom>
      <diagonal/>
    </border>
    <border>
      <left/>
      <right style="thin">
        <color indexed="9"/>
      </right>
      <top style="thin">
        <color indexed="9"/>
      </top>
      <bottom style="thin">
        <color auto="1"/>
      </bottom>
      <diagonal/>
    </border>
    <border>
      <left style="thin">
        <color auto="1"/>
      </left>
      <right style="thin">
        <color indexed="9"/>
      </right>
      <top/>
      <bottom style="thin">
        <color indexed="9"/>
      </bottom>
      <diagonal/>
    </border>
    <border>
      <left style="thin">
        <color indexed="9"/>
      </left>
      <right style="thin">
        <color auto="1"/>
      </right>
      <top/>
      <bottom style="thin">
        <color indexed="9"/>
      </bottom>
      <diagonal/>
    </border>
    <border>
      <left style="thin">
        <color indexed="9"/>
      </left>
      <right/>
      <top style="thin">
        <color indexed="9"/>
      </top>
      <bottom style="hair">
        <color indexed="8"/>
      </bottom>
      <diagonal/>
    </border>
    <border>
      <left/>
      <right/>
      <top style="thin">
        <color indexed="9"/>
      </top>
      <bottom style="hair">
        <color indexed="8"/>
      </bottom>
      <diagonal/>
    </border>
    <border>
      <left/>
      <right style="thin">
        <color indexed="9"/>
      </right>
      <top style="thin">
        <color indexed="9"/>
      </top>
      <bottom style="hair">
        <color indexed="8"/>
      </bottom>
      <diagonal/>
    </border>
    <border>
      <left/>
      <right/>
      <top style="thin">
        <color indexed="9"/>
      </top>
      <bottom style="thin">
        <color indexed="9"/>
      </bottom>
      <diagonal/>
    </border>
    <border>
      <left style="thin">
        <color indexed="9"/>
      </left>
      <right/>
      <top style="hair">
        <color indexed="8"/>
      </top>
      <bottom style="thin">
        <color indexed="9"/>
      </bottom>
      <diagonal/>
    </border>
    <border>
      <left/>
      <right/>
      <top style="hair">
        <color indexed="8"/>
      </top>
      <bottom style="thin">
        <color indexed="9"/>
      </bottom>
      <diagonal/>
    </border>
    <border>
      <left/>
      <right style="thin">
        <color indexed="9"/>
      </right>
      <top style="hair">
        <color indexed="8"/>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right style="thin">
        <color indexed="8"/>
      </right>
      <top style="hair">
        <color indexed="8"/>
      </top>
      <bottom style="hair">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style="hair">
        <color indexed="8"/>
      </top>
      <bottom style="thin">
        <color indexed="8"/>
      </bottom>
      <diagonal/>
    </border>
    <border>
      <left style="thick">
        <color auto="1"/>
      </left>
      <right/>
      <top/>
      <bottom style="thick">
        <color auto="1"/>
      </bottom>
      <diagonal/>
    </border>
    <border>
      <left/>
      <right/>
      <top/>
      <bottom style="thick">
        <color auto="1"/>
      </bottom>
      <diagonal/>
    </border>
    <border>
      <left/>
      <right style="thick">
        <color indexed="8"/>
      </right>
      <top/>
      <bottom style="thick">
        <color auto="1"/>
      </bottom>
      <diagonal/>
    </border>
    <border>
      <left style="thick">
        <color auto="1"/>
      </left>
      <right style="thick">
        <color indexed="9"/>
      </right>
      <top style="thick">
        <color indexed="9"/>
      </top>
      <bottom style="thick">
        <color indexed="9"/>
      </bottom>
      <diagonal/>
    </border>
    <border>
      <left/>
      <right style="thick">
        <color indexed="9"/>
      </right>
      <top style="thick">
        <color indexed="9"/>
      </top>
      <bottom style="thick">
        <color indexed="9"/>
      </bottom>
      <diagonal/>
    </border>
    <border>
      <left style="thick">
        <color auto="1"/>
      </left>
      <right/>
      <top/>
      <bottom/>
      <diagonal/>
    </border>
    <border>
      <left/>
      <right style="thick">
        <color indexed="8"/>
      </right>
      <top/>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9"/>
      </left>
      <right/>
      <top/>
      <bottom style="thin">
        <color auto="1"/>
      </bottom>
      <diagonal/>
    </border>
    <border>
      <left/>
      <right style="thick">
        <color indexed="8"/>
      </right>
      <top/>
      <bottom style="thin">
        <color auto="1"/>
      </bottom>
      <diagonal/>
    </border>
    <border>
      <left/>
      <right style="thick">
        <color auto="1"/>
      </right>
      <top/>
      <bottom style="thick">
        <color auto="1"/>
      </bottom>
      <diagonal/>
    </border>
    <border>
      <left style="thin">
        <color auto="1"/>
      </left>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auto="1"/>
      </top>
      <bottom style="thin">
        <color auto="1"/>
      </bottom>
      <diagonal/>
    </border>
    <border>
      <left style="thin">
        <color indexed="8"/>
      </left>
      <right/>
      <top/>
      <bottom style="thin">
        <color auto="1"/>
      </bottom>
      <diagonal/>
    </border>
    <border>
      <left/>
      <right style="thin">
        <color indexed="8"/>
      </right>
      <top/>
      <bottom style="thin">
        <color auto="1"/>
      </bottom>
      <diagonal/>
    </border>
    <border>
      <left/>
      <right style="thin">
        <color indexed="8"/>
      </right>
      <top style="thin">
        <color auto="1"/>
      </top>
      <bottom style="thin">
        <color auto="1"/>
      </bottom>
      <diagonal/>
    </border>
    <border>
      <left/>
      <right style="thin">
        <color auto="1"/>
      </right>
      <top style="thick">
        <color auto="1"/>
      </top>
      <bottom style="thin">
        <color auto="1"/>
      </bottom>
      <diagonal/>
    </border>
    <border>
      <left style="thick">
        <color auto="1"/>
      </left>
      <right/>
      <top style="thin">
        <color auto="1"/>
      </top>
      <bottom style="thin">
        <color auto="1"/>
      </bottom>
      <diagonal/>
    </border>
    <border>
      <left style="thin">
        <color indexed="8"/>
      </left>
      <right/>
      <top style="thick">
        <color indexed="10"/>
      </top>
      <bottom style="thin">
        <color auto="1"/>
      </bottom>
      <diagonal/>
    </border>
    <border>
      <left/>
      <right style="thin">
        <color indexed="8"/>
      </right>
      <top style="thick">
        <color indexed="10"/>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style="thick">
        <color auto="1"/>
      </right>
      <top style="thick">
        <color auto="1"/>
      </top>
      <bottom style="thick">
        <color auto="1"/>
      </bottom>
      <diagonal/>
    </border>
    <border>
      <left style="thick">
        <color indexed="9"/>
      </left>
      <right/>
      <top style="thick">
        <color indexed="9"/>
      </top>
      <bottom style="thin">
        <color auto="1"/>
      </bottom>
      <diagonal/>
    </border>
    <border>
      <left/>
      <right/>
      <top style="thick">
        <color indexed="9"/>
      </top>
      <bottom style="thin">
        <color auto="1"/>
      </bottom>
      <diagonal/>
    </border>
    <border>
      <left/>
      <right style="thick">
        <color indexed="9"/>
      </right>
      <top style="thick">
        <color indexed="9"/>
      </top>
      <bottom style="thin">
        <color auto="1"/>
      </bottom>
      <diagonal/>
    </border>
    <border>
      <left style="thick">
        <color indexed="9"/>
      </left>
      <right/>
      <top/>
      <bottom style="thick">
        <color indexed="8"/>
      </bottom>
      <diagonal/>
    </border>
    <border>
      <left/>
      <right/>
      <top/>
      <bottom style="thick">
        <color indexed="8"/>
      </bottom>
      <diagonal/>
    </border>
    <border>
      <left/>
      <right style="thick">
        <color indexed="9"/>
      </right>
      <top/>
      <bottom style="thick">
        <color indexed="8"/>
      </bottom>
      <diagonal/>
    </border>
    <border>
      <left style="thick">
        <color auto="1"/>
      </left>
      <right/>
      <top style="thick">
        <color indexed="8"/>
      </top>
      <bottom style="thin">
        <color auto="1"/>
      </bottom>
      <diagonal/>
    </border>
    <border>
      <left/>
      <right/>
      <top style="thick">
        <color indexed="8"/>
      </top>
      <bottom style="thin">
        <color auto="1"/>
      </bottom>
      <diagonal/>
    </border>
    <border>
      <left/>
      <right style="thin">
        <color auto="1"/>
      </right>
      <top style="thick">
        <color indexed="8"/>
      </top>
      <bottom style="thin">
        <color auto="1"/>
      </bottom>
      <diagonal/>
    </border>
    <border>
      <left/>
      <right style="thick">
        <color auto="1"/>
      </right>
      <top style="thin">
        <color auto="1"/>
      </top>
      <bottom style="thin">
        <color auto="1"/>
      </bottom>
      <diagonal/>
    </border>
    <border>
      <left style="thin">
        <color auto="1"/>
      </left>
      <right/>
      <top style="thick">
        <color indexed="8"/>
      </top>
      <bottom style="thin">
        <color auto="1"/>
      </bottom>
      <diagonal/>
    </border>
    <border>
      <left/>
      <right style="thick">
        <color auto="1"/>
      </right>
      <top style="thick">
        <color indexed="8"/>
      </top>
      <bottom style="thin">
        <color auto="1"/>
      </bottom>
      <diagonal/>
    </border>
    <border>
      <left style="thick">
        <color indexed="10"/>
      </left>
      <right/>
      <top style="thin">
        <color auto="1"/>
      </top>
      <bottom style="thick">
        <color indexed="10"/>
      </bottom>
      <diagonal/>
    </border>
    <border>
      <left/>
      <right/>
      <top style="thin">
        <color auto="1"/>
      </top>
      <bottom style="thick">
        <color indexed="10"/>
      </bottom>
      <diagonal/>
    </border>
    <border>
      <left style="thin">
        <color indexed="8"/>
      </left>
      <right/>
      <top style="thin">
        <color auto="1"/>
      </top>
      <bottom style="thick">
        <color indexed="8"/>
      </bottom>
      <diagonal/>
    </border>
    <border>
      <left/>
      <right/>
      <top style="thin">
        <color auto="1"/>
      </top>
      <bottom style="thick">
        <color indexed="8"/>
      </bottom>
      <diagonal/>
    </border>
    <border>
      <left style="thin">
        <color auto="1"/>
      </left>
      <right/>
      <top style="thin">
        <color auto="1"/>
      </top>
      <bottom/>
      <diagonal/>
    </border>
    <border>
      <left/>
      <right style="thick">
        <color indexed="8"/>
      </right>
      <top style="thick">
        <color indexed="10"/>
      </top>
      <bottom style="thin">
        <color auto="1"/>
      </bottom>
      <diagonal/>
    </border>
    <border>
      <left/>
      <right style="thick">
        <color indexed="8"/>
      </right>
      <top style="thin">
        <color auto="1"/>
      </top>
      <bottom style="thin">
        <color auto="1"/>
      </bottom>
      <diagonal/>
    </border>
    <border>
      <left/>
      <right style="thin">
        <color indexed="8"/>
      </right>
      <top style="thick">
        <color auto="1"/>
      </top>
      <bottom style="thin">
        <color auto="1"/>
      </bottom>
      <diagonal/>
    </border>
    <border>
      <left style="thick">
        <color auto="1"/>
      </left>
      <right/>
      <top style="thin">
        <color auto="1"/>
      </top>
      <bottom style="thick">
        <color auto="1"/>
      </bottom>
      <diagonal/>
    </border>
    <border>
      <left style="thick">
        <color indexed="9"/>
      </left>
      <right/>
      <top style="thick">
        <color auto="1"/>
      </top>
      <bottom style="thin">
        <color auto="1"/>
      </bottom>
      <diagonal/>
    </border>
    <border>
      <left/>
      <right style="thick">
        <color indexed="8"/>
      </right>
      <top style="thick">
        <color auto="1"/>
      </top>
      <bottom style="thin">
        <color auto="1"/>
      </bottom>
      <diagonal/>
    </border>
    <border>
      <left/>
      <right style="thick">
        <color indexed="10"/>
      </right>
      <top style="thin">
        <color auto="1"/>
      </top>
      <bottom style="thick">
        <color auto="1"/>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s>
  <cellStyleXfs count="5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3" fontId="16" fillId="0" borderId="0" applyFont="0" applyFill="0" applyBorder="0" applyAlignment="0" applyProtection="0"/>
    <xf numFmtId="44" fontId="57" fillId="0" borderId="0" applyFont="0" applyFill="0" applyBorder="0" applyAlignment="0" applyProtection="0"/>
    <xf numFmtId="44" fontId="1" fillId="0" borderId="0" applyFont="0" applyFill="0" applyBorder="0" applyAlignment="0" applyProtection="0"/>
    <xf numFmtId="5" fontId="16" fillId="0" borderId="0" applyFont="0" applyFill="0" applyBorder="0" applyAlignment="0" applyProtection="0"/>
    <xf numFmtId="14" fontId="16" fillId="0" borderId="0" applyFont="0" applyFill="0" applyBorder="0" applyAlignment="0" applyProtection="0"/>
    <xf numFmtId="0" fontId="17" fillId="0" borderId="0" applyNumberFormat="0" applyFill="0" applyBorder="0" applyAlignment="0" applyProtection="0"/>
    <xf numFmtId="2" fontId="16" fillId="0" borderId="0" applyFon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 fillId="0" borderId="0"/>
    <xf numFmtId="0" fontId="16" fillId="0" borderId="0"/>
    <xf numFmtId="0" fontId="15" fillId="0" borderId="0"/>
    <xf numFmtId="0" fontId="15" fillId="23" borderId="7" applyNumberFormat="0" applyFont="0" applyAlignment="0" applyProtection="0"/>
    <xf numFmtId="0" fontId="25" fillId="20" borderId="8" applyNumberFormat="0" applyAlignment="0" applyProtection="0"/>
    <xf numFmtId="9" fontId="57"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598">
    <xf numFmtId="0" fontId="0" fillId="0" borderId="0" xfId="0"/>
    <xf numFmtId="0" fontId="7" fillId="24" borderId="10" xfId="0" applyFont="1" applyFill="1" applyBorder="1" applyAlignment="1">
      <alignment vertical="top"/>
    </xf>
    <xf numFmtId="0" fontId="7" fillId="24" borderId="11" xfId="0" applyFont="1" applyFill="1" applyBorder="1" applyAlignment="1">
      <alignment vertical="top"/>
    </xf>
    <xf numFmtId="0" fontId="0" fillId="25" borderId="10" xfId="0" applyFill="1" applyBorder="1" applyAlignment="1">
      <alignment vertical="top"/>
    </xf>
    <xf numFmtId="0" fontId="0" fillId="25" borderId="11" xfId="0" applyFill="1" applyBorder="1" applyAlignment="1">
      <alignment vertical="top"/>
    </xf>
    <xf numFmtId="0" fontId="0" fillId="25" borderId="12" xfId="0" applyFill="1" applyBorder="1" applyAlignment="1">
      <alignment vertical="top"/>
    </xf>
    <xf numFmtId="0" fontId="0" fillId="26" borderId="10" xfId="0" applyFill="1" applyBorder="1" applyAlignment="1">
      <alignment vertical="top"/>
    </xf>
    <xf numFmtId="0" fontId="0" fillId="26" borderId="11" xfId="0" applyFill="1" applyBorder="1" applyAlignment="1">
      <alignment vertical="top"/>
    </xf>
    <xf numFmtId="0" fontId="0" fillId="26" borderId="12" xfId="0" applyFill="1" applyBorder="1" applyAlignment="1">
      <alignment vertical="top"/>
    </xf>
    <xf numFmtId="0" fontId="8" fillId="27" borderId="10" xfId="0" applyFont="1" applyFill="1" applyBorder="1" applyAlignment="1">
      <alignment vertical="top"/>
    </xf>
    <xf numFmtId="0" fontId="0" fillId="28" borderId="10" xfId="0" applyFill="1" applyBorder="1" applyAlignment="1">
      <alignment vertical="top"/>
    </xf>
    <xf numFmtId="0" fontId="0" fillId="28" borderId="11" xfId="0" applyFill="1" applyBorder="1" applyAlignment="1">
      <alignment vertical="top"/>
    </xf>
    <xf numFmtId="0" fontId="0" fillId="28" borderId="12" xfId="0" applyFill="1" applyBorder="1" applyAlignment="1">
      <alignment vertical="top"/>
    </xf>
    <xf numFmtId="0" fontId="0" fillId="28" borderId="11" xfId="0" applyFill="1" applyBorder="1" applyAlignment="1">
      <alignment horizontal="left" vertical="top" indent="1"/>
    </xf>
    <xf numFmtId="0" fontId="0" fillId="27" borderId="11" xfId="0" applyFill="1" applyBorder="1" applyAlignment="1">
      <alignment horizontal="left" vertical="top" indent="1"/>
    </xf>
    <xf numFmtId="0" fontId="7" fillId="24" borderId="13" xfId="0" applyFont="1" applyFill="1" applyBorder="1" applyAlignment="1">
      <alignment vertical="top"/>
    </xf>
    <xf numFmtId="0" fontId="9" fillId="25" borderId="14" xfId="0" applyFont="1" applyFill="1" applyBorder="1" applyAlignment="1">
      <alignment horizontal="center" vertical="top" textRotation="90" wrapText="1"/>
    </xf>
    <xf numFmtId="0" fontId="0" fillId="25" borderId="15" xfId="0" applyFill="1" applyBorder="1" applyAlignment="1">
      <alignment vertical="top"/>
    </xf>
    <xf numFmtId="0" fontId="0" fillId="25" borderId="16" xfId="0" applyFill="1" applyBorder="1" applyAlignment="1">
      <alignment vertical="top"/>
    </xf>
    <xf numFmtId="0" fontId="4" fillId="26" borderId="15" xfId="0" applyFont="1" applyFill="1" applyBorder="1" applyAlignment="1">
      <alignment horizontal="center" vertical="top" textRotation="90"/>
    </xf>
    <xf numFmtId="0" fontId="9" fillId="27" borderId="14" xfId="0" applyFont="1" applyFill="1" applyBorder="1" applyAlignment="1">
      <alignment horizontal="center" vertical="top" textRotation="90" wrapText="1"/>
    </xf>
    <xf numFmtId="0" fontId="4" fillId="27" borderId="15" xfId="0" applyFont="1" applyFill="1" applyBorder="1" applyAlignment="1">
      <alignment horizontal="center" vertical="top" textRotation="90"/>
    </xf>
    <xf numFmtId="0" fontId="0" fillId="28" borderId="14" xfId="0" applyFill="1" applyBorder="1" applyAlignment="1">
      <alignment horizontal="center" vertical="top"/>
    </xf>
    <xf numFmtId="1" fontId="32" fillId="28" borderId="15" xfId="0" applyNumberFormat="1" applyFont="1" applyFill="1" applyBorder="1" applyAlignment="1">
      <alignment horizontal="center" vertical="top" wrapText="1"/>
    </xf>
    <xf numFmtId="0" fontId="0" fillId="28" borderId="15" xfId="0" applyFill="1" applyBorder="1" applyAlignment="1">
      <alignment horizontal="center" vertical="top"/>
    </xf>
    <xf numFmtId="0" fontId="0" fillId="28" borderId="16" xfId="0" applyFill="1" applyBorder="1" applyAlignment="1">
      <alignment horizontal="center" vertical="top"/>
    </xf>
    <xf numFmtId="0" fontId="9" fillId="26" borderId="17" xfId="0" applyFont="1" applyFill="1" applyBorder="1" applyAlignment="1">
      <alignment horizontal="center" vertical="top" textRotation="90" wrapText="1"/>
    </xf>
    <xf numFmtId="0" fontId="0" fillId="28" borderId="11" xfId="0" applyFill="1" applyBorder="1" applyAlignment="1">
      <alignment vertical="top" wrapText="1"/>
    </xf>
    <xf numFmtId="0" fontId="54" fillId="0" borderId="0" xfId="0" applyFont="1" applyFill="1" applyAlignment="1">
      <alignment horizontal="left"/>
    </xf>
    <xf numFmtId="0" fontId="54" fillId="0" borderId="0" xfId="0" applyFont="1" applyFill="1"/>
    <xf numFmtId="0" fontId="0" fillId="29" borderId="0" xfId="0" applyFill="1"/>
    <xf numFmtId="0" fontId="33" fillId="29" borderId="0" xfId="0" applyFont="1" applyFill="1"/>
    <xf numFmtId="0" fontId="15" fillId="29" borderId="0" xfId="45" applyFill="1" applyProtection="1"/>
    <xf numFmtId="0" fontId="30" fillId="29" borderId="0" xfId="0" applyFont="1" applyFill="1" applyAlignment="1" applyProtection="1"/>
    <xf numFmtId="0" fontId="0" fillId="29" borderId="0" xfId="0" applyFill="1" applyProtection="1"/>
    <xf numFmtId="0" fontId="33" fillId="29" borderId="0" xfId="0" applyFont="1" applyFill="1" applyProtection="1"/>
    <xf numFmtId="0" fontId="44" fillId="29" borderId="0" xfId="45" applyFont="1" applyFill="1" applyProtection="1"/>
    <xf numFmtId="0" fontId="0" fillId="0" borderId="18" xfId="0" applyBorder="1" applyProtection="1"/>
    <xf numFmtId="0" fontId="33" fillId="0" borderId="18" xfId="0" applyFont="1" applyBorder="1" applyAlignment="1" applyProtection="1">
      <alignment horizontal="center"/>
    </xf>
    <xf numFmtId="0" fontId="33" fillId="0" borderId="18" xfId="0" applyFont="1" applyBorder="1" applyProtection="1"/>
    <xf numFmtId="0" fontId="30" fillId="0" borderId="19" xfId="45" applyFont="1" applyBorder="1" applyProtection="1"/>
    <xf numFmtId="0" fontId="44" fillId="0" borderId="19" xfId="45" applyFont="1" applyBorder="1" applyProtection="1"/>
    <xf numFmtId="0" fontId="44" fillId="0" borderId="20" xfId="45" applyFont="1" applyBorder="1" applyProtection="1"/>
    <xf numFmtId="0" fontId="44" fillId="0" borderId="21" xfId="45" applyFont="1" applyBorder="1" applyAlignment="1" applyProtection="1">
      <alignment horizontal="left" indent="1"/>
    </xf>
    <xf numFmtId="0" fontId="35" fillId="0" borderId="22" xfId="45" applyFont="1" applyBorder="1" applyProtection="1"/>
    <xf numFmtId="0" fontId="44" fillId="0" borderId="23" xfId="45" applyFont="1" applyBorder="1" applyProtection="1"/>
    <xf numFmtId="0" fontId="44" fillId="0" borderId="24" xfId="45" applyFont="1" applyBorder="1" applyProtection="1"/>
    <xf numFmtId="0" fontId="37" fillId="0" borderId="23" xfId="45" applyFont="1" applyBorder="1" applyProtection="1"/>
    <xf numFmtId="0" fontId="44" fillId="0" borderId="25" xfId="45" applyFont="1" applyBorder="1" applyProtection="1"/>
    <xf numFmtId="0" fontId="44" fillId="0" borderId="25" xfId="45" applyFont="1" applyBorder="1" applyAlignment="1" applyProtection="1"/>
    <xf numFmtId="0" fontId="44" fillId="0" borderId="25" xfId="45" applyFont="1" applyBorder="1" applyAlignment="1" applyProtection="1">
      <alignment horizontal="right"/>
    </xf>
    <xf numFmtId="0" fontId="44" fillId="0" borderId="26" xfId="45" applyFont="1" applyBorder="1" applyAlignment="1" applyProtection="1"/>
    <xf numFmtId="0" fontId="33" fillId="0" borderId="20" xfId="0" applyFont="1" applyBorder="1" applyProtection="1"/>
    <xf numFmtId="0" fontId="35" fillId="0" borderId="18" xfId="0" applyFont="1" applyBorder="1" applyAlignment="1">
      <alignment horizontal="center"/>
    </xf>
    <xf numFmtId="0" fontId="0" fillId="0" borderId="18" xfId="0" applyBorder="1"/>
    <xf numFmtId="0" fontId="0" fillId="0" borderId="18" xfId="0" applyBorder="1" applyAlignment="1">
      <alignment horizontal="right"/>
    </xf>
    <xf numFmtId="0" fontId="45" fillId="0" borderId="18" xfId="0" applyFont="1" applyBorder="1" applyAlignment="1">
      <alignment horizontal="center"/>
    </xf>
    <xf numFmtId="0" fontId="35" fillId="0" borderId="18" xfId="0" applyFont="1" applyBorder="1"/>
    <xf numFmtId="0" fontId="48" fillId="0" borderId="18" xfId="0" applyFont="1" applyBorder="1"/>
    <xf numFmtId="0" fontId="3" fillId="0" borderId="18" xfId="0" applyFont="1" applyBorder="1"/>
    <xf numFmtId="0" fontId="0" fillId="0" borderId="18" xfId="0" applyBorder="1" applyAlignment="1"/>
    <xf numFmtId="0" fontId="6" fillId="0" borderId="18" xfId="0" applyFont="1" applyBorder="1"/>
    <xf numFmtId="0" fontId="0" fillId="0" borderId="27" xfId="0" applyBorder="1" applyAlignment="1">
      <alignment horizontal="right"/>
    </xf>
    <xf numFmtId="0" fontId="0" fillId="0" borderId="28" xfId="0" applyBorder="1"/>
    <xf numFmtId="0" fontId="0" fillId="0" borderId="19" xfId="0" applyBorder="1"/>
    <xf numFmtId="0" fontId="0" fillId="0" borderId="19" xfId="0" applyBorder="1" applyAlignment="1"/>
    <xf numFmtId="0" fontId="45" fillId="0" borderId="20" xfId="0" applyFont="1" applyBorder="1" applyAlignment="1">
      <alignment horizontal="center"/>
    </xf>
    <xf numFmtId="0" fontId="0" fillId="0" borderId="20" xfId="0" applyBorder="1"/>
    <xf numFmtId="0" fontId="45" fillId="0" borderId="29" xfId="0" applyFont="1" applyBorder="1" applyAlignment="1">
      <alignment horizontal="center" vertical="center"/>
    </xf>
    <xf numFmtId="0" fontId="0" fillId="0" borderId="25" xfId="0" applyBorder="1"/>
    <xf numFmtId="0" fontId="15" fillId="29" borderId="0" xfId="45" applyFill="1"/>
    <xf numFmtId="0" fontId="36" fillId="29" borderId="0" xfId="45" applyFont="1" applyFill="1"/>
    <xf numFmtId="0" fontId="33" fillId="29" borderId="0" xfId="45" applyFont="1" applyFill="1" applyAlignment="1">
      <alignment vertical="center"/>
    </xf>
    <xf numFmtId="0" fontId="40" fillId="29" borderId="0" xfId="45" applyFont="1" applyFill="1" applyAlignment="1">
      <alignment vertical="center"/>
    </xf>
    <xf numFmtId="0" fontId="31" fillId="29" borderId="0" xfId="45" applyFont="1" applyFill="1"/>
    <xf numFmtId="49" fontId="7" fillId="0" borderId="30" xfId="0" applyNumberFormat="1" applyFont="1" applyFill="1" applyBorder="1" applyAlignment="1" applyProtection="1">
      <alignment horizontal="left"/>
      <protection locked="0"/>
    </xf>
    <xf numFmtId="0" fontId="7" fillId="0" borderId="31" xfId="0" applyFont="1" applyFill="1" applyBorder="1" applyAlignment="1" applyProtection="1">
      <alignment horizontal="left"/>
      <protection locked="0"/>
    </xf>
    <xf numFmtId="0" fontId="0" fillId="0" borderId="30" xfId="0" applyFill="1" applyBorder="1" applyAlignment="1" applyProtection="1">
      <alignment horizontal="left"/>
      <protection locked="0"/>
    </xf>
    <xf numFmtId="0" fontId="0" fillId="0" borderId="31" xfId="0" applyFill="1" applyBorder="1" applyAlignment="1" applyProtection="1">
      <alignment horizontal="left"/>
      <protection locked="0"/>
    </xf>
    <xf numFmtId="168" fontId="0" fillId="0" borderId="32" xfId="0" applyNumberFormat="1" applyFill="1" applyBorder="1" applyAlignment="1" applyProtection="1">
      <alignment horizontal="left"/>
      <protection locked="0"/>
    </xf>
    <xf numFmtId="165" fontId="0" fillId="0" borderId="31" xfId="0" applyNumberFormat="1" applyFill="1" applyBorder="1" applyAlignment="1" applyProtection="1">
      <alignment horizontal="left"/>
      <protection locked="0"/>
    </xf>
    <xf numFmtId="0" fontId="0" fillId="0" borderId="33" xfId="0" applyFill="1" applyBorder="1" applyAlignment="1" applyProtection="1">
      <alignment horizontal="left"/>
      <protection locked="0"/>
    </xf>
    <xf numFmtId="49" fontId="0" fillId="0" borderId="31" xfId="0" applyNumberFormat="1" applyFill="1" applyBorder="1" applyAlignment="1" applyProtection="1">
      <alignment horizontal="left"/>
      <protection locked="0"/>
    </xf>
    <xf numFmtId="1" fontId="0" fillId="0" borderId="31" xfId="0" applyNumberFormat="1" applyFill="1" applyBorder="1" applyAlignment="1" applyProtection="1">
      <alignment horizontal="left"/>
      <protection locked="0"/>
    </xf>
    <xf numFmtId="166" fontId="0" fillId="0" borderId="31" xfId="0" applyNumberFormat="1" applyFill="1" applyBorder="1" applyAlignment="1" applyProtection="1">
      <alignment horizontal="left"/>
      <protection locked="0"/>
    </xf>
    <xf numFmtId="164" fontId="0" fillId="0" borderId="31" xfId="0" applyNumberFormat="1" applyFill="1" applyBorder="1" applyAlignment="1" applyProtection="1">
      <alignment horizontal="left"/>
      <protection locked="0"/>
    </xf>
    <xf numFmtId="49" fontId="0" fillId="0" borderId="32" xfId="0" applyNumberFormat="1" applyFill="1" applyBorder="1" applyAlignment="1" applyProtection="1">
      <alignment horizontal="left"/>
      <protection locked="0"/>
    </xf>
    <xf numFmtId="49" fontId="0" fillId="0" borderId="31" xfId="0" applyNumberFormat="1" applyFill="1" applyBorder="1" applyAlignment="1" applyProtection="1">
      <alignment horizontal="left" wrapText="1"/>
      <protection locked="0"/>
    </xf>
    <xf numFmtId="2" fontId="0" fillId="0" borderId="31" xfId="0" applyNumberFormat="1" applyFill="1" applyBorder="1" applyAlignment="1" applyProtection="1">
      <alignment horizontal="left"/>
      <protection locked="0"/>
    </xf>
    <xf numFmtId="1" fontId="9" fillId="0" borderId="32" xfId="0" applyNumberFormat="1" applyFont="1" applyFill="1" applyBorder="1" applyAlignment="1" applyProtection="1">
      <alignment horizontal="left"/>
      <protection locked="0"/>
    </xf>
    <xf numFmtId="49" fontId="0" fillId="0" borderId="30" xfId="0" applyNumberFormat="1" applyFill="1" applyBorder="1" applyAlignment="1" applyProtection="1">
      <alignment horizontal="left" wrapText="1"/>
      <protection locked="0"/>
    </xf>
    <xf numFmtId="0" fontId="49" fillId="0" borderId="18" xfId="0" applyFont="1" applyBorder="1"/>
    <xf numFmtId="0" fontId="0" fillId="0" borderId="18" xfId="0" quotePrefix="1" applyBorder="1"/>
    <xf numFmtId="0" fontId="0" fillId="0" borderId="18" xfId="0" applyFill="1" applyBorder="1"/>
    <xf numFmtId="0" fontId="43" fillId="0" borderId="18" xfId="0" applyFont="1" applyBorder="1"/>
    <xf numFmtId="0" fontId="42" fillId="0" borderId="18" xfId="0" applyFont="1" applyBorder="1"/>
    <xf numFmtId="0" fontId="35" fillId="0" borderId="19" xfId="0" applyFont="1" applyBorder="1"/>
    <xf numFmtId="0" fontId="0" fillId="0" borderId="34" xfId="0" applyBorder="1"/>
    <xf numFmtId="0" fontId="30" fillId="29" borderId="0" xfId="0" applyFont="1" applyFill="1" applyAlignment="1"/>
    <xf numFmtId="0" fontId="34" fillId="29" borderId="0" xfId="45" applyFont="1" applyFill="1" applyAlignment="1">
      <alignment vertical="center"/>
    </xf>
    <xf numFmtId="0" fontId="0" fillId="0" borderId="35" xfId="0" applyBorder="1"/>
    <xf numFmtId="0" fontId="50" fillId="0" borderId="24" xfId="45" applyFont="1" applyBorder="1" applyAlignment="1" applyProtection="1">
      <alignment horizontal="right"/>
    </xf>
    <xf numFmtId="0" fontId="50" fillId="0" borderId="36" xfId="45" applyFont="1" applyBorder="1" applyAlignment="1" applyProtection="1">
      <alignment horizontal="right"/>
    </xf>
    <xf numFmtId="0" fontId="0" fillId="0" borderId="0" xfId="0" applyFill="1"/>
    <xf numFmtId="0" fontId="53" fillId="0" borderId="37" xfId="45" applyFont="1" applyBorder="1"/>
    <xf numFmtId="0" fontId="53" fillId="0" borderId="38" xfId="45" applyFont="1" applyBorder="1"/>
    <xf numFmtId="0" fontId="53" fillId="0" borderId="39" xfId="45" applyFont="1" applyBorder="1"/>
    <xf numFmtId="0" fontId="53" fillId="0" borderId="40" xfId="45" applyFont="1" applyBorder="1" applyAlignment="1">
      <alignment horizontal="right"/>
    </xf>
    <xf numFmtId="167" fontId="44" fillId="0" borderId="25" xfId="45" applyNumberFormat="1" applyFont="1" applyBorder="1" applyAlignment="1" applyProtection="1"/>
    <xf numFmtId="0" fontId="50" fillId="0" borderId="41" xfId="45" applyFont="1" applyBorder="1" applyAlignment="1" applyProtection="1">
      <alignment horizontal="right"/>
    </xf>
    <xf numFmtId="0" fontId="53" fillId="0" borderId="37" xfId="45" applyFont="1" applyBorder="1" applyAlignment="1">
      <alignment horizontal="left"/>
    </xf>
    <xf numFmtId="0" fontId="53" fillId="0" borderId="40" xfId="45" applyFont="1" applyBorder="1"/>
    <xf numFmtId="0" fontId="35" fillId="0" borderId="42" xfId="45" applyFont="1" applyBorder="1" applyAlignment="1" applyProtection="1"/>
    <xf numFmtId="0" fontId="35" fillId="0" borderId="43" xfId="45" applyFont="1" applyBorder="1" applyAlignment="1" applyProtection="1"/>
    <xf numFmtId="0" fontId="35" fillId="0" borderId="23" xfId="45" applyFont="1" applyBorder="1" applyAlignment="1" applyProtection="1"/>
    <xf numFmtId="49" fontId="0" fillId="0" borderId="0" xfId="0" applyNumberFormat="1"/>
    <xf numFmtId="0" fontId="61" fillId="0" borderId="0" xfId="0" applyFont="1"/>
    <xf numFmtId="44" fontId="0" fillId="0" borderId="0" xfId="29" applyFont="1"/>
    <xf numFmtId="0" fontId="0" fillId="0" borderId="0" xfId="0" applyAlignment="1">
      <alignment horizontal="right"/>
    </xf>
    <xf numFmtId="9" fontId="0" fillId="0" borderId="0" xfId="48" applyFont="1"/>
    <xf numFmtId="0" fontId="61" fillId="0" borderId="0" xfId="0" applyFont="1" applyFill="1"/>
    <xf numFmtId="0" fontId="0" fillId="0" borderId="0" xfId="0" applyFill="1" applyAlignment="1">
      <alignment horizontal="center"/>
    </xf>
    <xf numFmtId="0" fontId="0" fillId="0" borderId="0" xfId="0" applyNumberFormat="1" applyFill="1"/>
    <xf numFmtId="0" fontId="61" fillId="0" borderId="0" xfId="0" applyFont="1" applyAlignment="1">
      <alignment horizontal="right"/>
    </xf>
    <xf numFmtId="0" fontId="1" fillId="0" borderId="18" xfId="0" applyFont="1" applyBorder="1"/>
    <xf numFmtId="0" fontId="0" fillId="26" borderId="15" xfId="0" applyFill="1" applyBorder="1" applyAlignment="1">
      <alignment horizontal="center" vertical="center"/>
    </xf>
    <xf numFmtId="0" fontId="1" fillId="26" borderId="15" xfId="0" applyFont="1" applyFill="1" applyBorder="1" applyAlignment="1">
      <alignment horizontal="center" vertical="center"/>
    </xf>
    <xf numFmtId="0" fontId="1" fillId="27" borderId="14" xfId="0" applyFont="1" applyFill="1" applyBorder="1" applyAlignment="1">
      <alignment horizontal="center" vertical="center" wrapText="1"/>
    </xf>
    <xf numFmtId="0" fontId="1" fillId="27" borderId="15" xfId="0" applyFont="1" applyFill="1" applyBorder="1" applyAlignment="1">
      <alignment horizontal="center" vertical="center"/>
    </xf>
    <xf numFmtId="0" fontId="7" fillId="24" borderId="44" xfId="0" applyFont="1" applyFill="1" applyBorder="1" applyAlignment="1">
      <alignment horizontal="center" vertical="center"/>
    </xf>
    <xf numFmtId="0" fontId="7" fillId="24" borderId="13" xfId="0" applyFont="1" applyFill="1" applyBorder="1" applyAlignment="1">
      <alignment horizontal="center" vertical="center"/>
    </xf>
    <xf numFmtId="0" fontId="7" fillId="25" borderId="44" xfId="0" applyFont="1" applyFill="1" applyBorder="1" applyAlignment="1">
      <alignment horizontal="center" vertical="center"/>
    </xf>
    <xf numFmtId="0" fontId="0" fillId="25" borderId="15" xfId="0" applyFill="1" applyBorder="1" applyAlignment="1">
      <alignment horizontal="center" vertical="center"/>
    </xf>
    <xf numFmtId="0" fontId="0" fillId="25" borderId="16" xfId="0" applyFill="1" applyBorder="1" applyAlignment="1">
      <alignment horizontal="center" vertical="center"/>
    </xf>
    <xf numFmtId="0" fontId="7" fillId="26" borderId="44" xfId="0" applyFont="1" applyFill="1" applyBorder="1" applyAlignment="1">
      <alignment horizontal="center" vertical="center"/>
    </xf>
    <xf numFmtId="0" fontId="7" fillId="28" borderId="14" xfId="0" applyFont="1" applyFill="1" applyBorder="1" applyAlignment="1">
      <alignment horizontal="center" vertical="center"/>
    </xf>
    <xf numFmtId="0" fontId="7" fillId="28" borderId="15" xfId="0" applyFont="1" applyFill="1" applyBorder="1" applyAlignment="1">
      <alignment horizontal="center" vertical="center"/>
    </xf>
    <xf numFmtId="0" fontId="7" fillId="28" borderId="16" xfId="0" applyFont="1" applyFill="1" applyBorder="1" applyAlignment="1">
      <alignment horizontal="center" vertical="center"/>
    </xf>
    <xf numFmtId="0" fontId="45" fillId="0" borderId="29" xfId="0" applyNumberFormat="1" applyFont="1" applyFill="1" applyBorder="1"/>
    <xf numFmtId="44" fontId="0" fillId="0" borderId="0" xfId="29" applyFont="1" applyFill="1"/>
    <xf numFmtId="9" fontId="0" fillId="0" borderId="0" xfId="48" applyFont="1" applyFill="1"/>
    <xf numFmtId="2" fontId="0" fillId="0" borderId="0" xfId="0" applyNumberFormat="1" applyFill="1"/>
    <xf numFmtId="165" fontId="0" fillId="0" borderId="0" xfId="0" applyNumberFormat="1" applyFill="1"/>
    <xf numFmtId="49" fontId="0" fillId="0" borderId="0" xfId="0" applyNumberFormat="1" applyFill="1" applyAlignment="1">
      <alignment horizontal="center"/>
    </xf>
    <xf numFmtId="0" fontId="61" fillId="24" borderId="0" xfId="0" applyFont="1" applyFill="1"/>
    <xf numFmtId="0" fontId="0" fillId="24" borderId="0" xfId="0" applyFill="1" applyAlignment="1">
      <alignment horizontal="center"/>
    </xf>
    <xf numFmtId="0" fontId="45" fillId="0" borderId="0" xfId="0" applyFont="1"/>
    <xf numFmtId="0" fontId="0" fillId="0" borderId="45" xfId="0" applyFill="1" applyBorder="1"/>
    <xf numFmtId="0" fontId="33" fillId="0" borderId="45" xfId="0" applyFont="1" applyBorder="1" applyAlignment="1">
      <alignment horizontal="center"/>
    </xf>
    <xf numFmtId="0" fontId="33" fillId="0" borderId="45" xfId="0" applyFont="1" applyBorder="1"/>
    <xf numFmtId="0" fontId="30" fillId="0" borderId="45" xfId="45" applyFont="1" applyBorder="1" applyAlignment="1">
      <alignment vertical="center"/>
    </xf>
    <xf numFmtId="0" fontId="31" fillId="30" borderId="45" xfId="45" applyFont="1" applyFill="1" applyBorder="1"/>
    <xf numFmtId="0" fontId="44" fillId="0" borderId="45" xfId="45" applyFont="1" applyBorder="1"/>
    <xf numFmtId="0" fontId="30" fillId="0" borderId="45" xfId="45" applyFont="1" applyBorder="1" applyAlignment="1">
      <alignment horizontal="right"/>
    </xf>
    <xf numFmtId="0" fontId="0" fillId="0" borderId="46" xfId="0" applyFill="1" applyBorder="1"/>
    <xf numFmtId="0" fontId="33" fillId="0" borderId="46" xfId="0" applyFont="1" applyBorder="1" applyAlignment="1">
      <alignment horizontal="center"/>
    </xf>
    <xf numFmtId="0" fontId="33" fillId="0" borderId="46" xfId="0" applyFont="1" applyBorder="1"/>
    <xf numFmtId="0" fontId="0" fillId="28" borderId="10" xfId="0" applyFill="1" applyBorder="1" applyAlignment="1">
      <alignment horizontal="left" vertical="top" indent="2"/>
    </xf>
    <xf numFmtId="0" fontId="0" fillId="28" borderId="11" xfId="0" applyFill="1" applyBorder="1" applyAlignment="1">
      <alignment horizontal="left" vertical="top" indent="2"/>
    </xf>
    <xf numFmtId="0" fontId="7" fillId="24" borderId="44" xfId="0" applyFont="1" applyFill="1" applyBorder="1" applyAlignment="1">
      <alignment horizontal="center" vertical="top"/>
    </xf>
    <xf numFmtId="1" fontId="0" fillId="28" borderId="15" xfId="0" applyNumberFormat="1" applyFill="1" applyBorder="1" applyAlignment="1">
      <alignment horizontal="center" vertical="top"/>
    </xf>
    <xf numFmtId="49" fontId="1" fillId="0" borderId="30" xfId="0" applyNumberFormat="1" applyFont="1" applyFill="1" applyBorder="1" applyAlignment="1" applyProtection="1">
      <alignment horizontal="left"/>
      <protection locked="0"/>
    </xf>
    <xf numFmtId="0" fontId="1" fillId="27" borderId="11" xfId="0" applyFont="1" applyFill="1" applyBorder="1" applyAlignment="1">
      <alignment horizontal="left" vertical="top" indent="1"/>
    </xf>
    <xf numFmtId="49" fontId="1" fillId="0" borderId="31" xfId="0" applyNumberFormat="1" applyFont="1" applyFill="1" applyBorder="1" applyAlignment="1" applyProtection="1">
      <alignment horizontal="left"/>
      <protection locked="0"/>
    </xf>
    <xf numFmtId="0" fontId="0" fillId="0" borderId="18" xfId="0" quotePrefix="1" applyBorder="1" applyAlignment="1">
      <alignment horizontal="left"/>
    </xf>
    <xf numFmtId="0" fontId="1" fillId="0" borderId="18" xfId="0" quotePrefix="1" applyFont="1" applyBorder="1"/>
    <xf numFmtId="1" fontId="1" fillId="26" borderId="15" xfId="0" applyNumberFormat="1" applyFont="1" applyFill="1" applyBorder="1" applyAlignment="1">
      <alignment horizontal="center" vertical="center"/>
    </xf>
    <xf numFmtId="0" fontId="0" fillId="26" borderId="15" xfId="0" applyFill="1" applyBorder="1" applyAlignment="1">
      <alignment vertical="top"/>
    </xf>
    <xf numFmtId="0" fontId="3" fillId="0" borderId="47" xfId="0" applyFont="1" applyFill="1" applyBorder="1" applyAlignment="1">
      <alignment horizontal="center" vertical="top"/>
    </xf>
    <xf numFmtId="0" fontId="3" fillId="0" borderId="48" xfId="0" applyFont="1" applyFill="1" applyBorder="1" applyAlignment="1">
      <alignment horizontal="center" vertical="top"/>
    </xf>
    <xf numFmtId="0" fontId="63" fillId="0" borderId="18" xfId="0" applyFont="1" applyBorder="1"/>
    <xf numFmtId="1" fontId="9" fillId="0" borderId="31" xfId="0" applyNumberFormat="1" applyFont="1" applyFill="1" applyBorder="1" applyAlignment="1" applyProtection="1">
      <alignment horizontal="left"/>
      <protection locked="0"/>
    </xf>
    <xf numFmtId="0" fontId="4" fillId="0" borderId="31" xfId="0" applyFont="1" applyFill="1" applyBorder="1" applyAlignment="1" applyProtection="1">
      <alignment horizontal="left"/>
      <protection locked="0"/>
    </xf>
    <xf numFmtId="0" fontId="4" fillId="0" borderId="30" xfId="0" applyFont="1" applyFill="1" applyBorder="1" applyAlignment="1" applyProtection="1">
      <alignment horizontal="left"/>
      <protection locked="0"/>
    </xf>
    <xf numFmtId="49" fontId="1" fillId="0" borderId="30" xfId="0" applyNumberFormat="1" applyFont="1" applyFill="1" applyBorder="1" applyAlignment="1" applyProtection="1">
      <alignment horizontal="left" wrapText="1"/>
      <protection locked="0"/>
    </xf>
    <xf numFmtId="0" fontId="1" fillId="0" borderId="30" xfId="0" applyFont="1" applyFill="1" applyBorder="1" applyAlignment="1" applyProtection="1">
      <alignment horizontal="left"/>
      <protection locked="0"/>
    </xf>
    <xf numFmtId="0" fontId="1" fillId="0" borderId="31" xfId="0" applyFont="1" applyFill="1" applyBorder="1" applyAlignment="1" applyProtection="1">
      <alignment horizontal="left"/>
      <protection locked="0"/>
    </xf>
    <xf numFmtId="0" fontId="1" fillId="0" borderId="32" xfId="0" applyFont="1" applyFill="1" applyBorder="1" applyAlignment="1" applyProtection="1">
      <alignment horizontal="left"/>
      <protection locked="0"/>
    </xf>
    <xf numFmtId="49" fontId="1" fillId="0" borderId="31" xfId="0" applyNumberFormat="1" applyFont="1" applyFill="1" applyBorder="1" applyAlignment="1" applyProtection="1">
      <alignment horizontal="left" wrapText="1"/>
      <protection locked="0"/>
    </xf>
    <xf numFmtId="0" fontId="31" fillId="0" borderId="20" xfId="0" applyFont="1" applyBorder="1"/>
    <xf numFmtId="0" fontId="66" fillId="0" borderId="0" xfId="0" applyFont="1" applyFill="1" applyAlignment="1">
      <alignment horizontal="left"/>
    </xf>
    <xf numFmtId="0" fontId="66" fillId="0" borderId="0" xfId="0" applyFont="1" applyFill="1"/>
    <xf numFmtId="0" fontId="68" fillId="0" borderId="0" xfId="0" applyFont="1"/>
    <xf numFmtId="0" fontId="0" fillId="0" borderId="0" xfId="0" applyAlignment="1">
      <alignment horizontal="center"/>
    </xf>
    <xf numFmtId="0" fontId="69" fillId="0" borderId="0" xfId="0" applyFont="1"/>
    <xf numFmtId="0" fontId="70" fillId="0" borderId="0" xfId="0" applyFont="1"/>
    <xf numFmtId="0" fontId="71" fillId="0" borderId="0" xfId="0" applyFont="1" applyAlignment="1">
      <alignment horizontal="center"/>
    </xf>
    <xf numFmtId="0" fontId="0" fillId="0" borderId="49" xfId="0" applyBorder="1"/>
    <xf numFmtId="0" fontId="67" fillId="0" borderId="0" xfId="0" applyFont="1"/>
    <xf numFmtId="0" fontId="0" fillId="31" borderId="50" xfId="0" applyFill="1" applyBorder="1" applyProtection="1">
      <protection locked="0"/>
    </xf>
    <xf numFmtId="0" fontId="0" fillId="0" borderId="50" xfId="0" applyBorder="1"/>
    <xf numFmtId="0" fontId="69" fillId="0" borderId="0" xfId="0" applyFont="1" applyAlignment="1">
      <alignment horizontal="right"/>
    </xf>
    <xf numFmtId="0" fontId="72" fillId="0" borderId="0" xfId="0" applyFont="1" applyAlignment="1">
      <alignment horizontal="left"/>
    </xf>
    <xf numFmtId="0" fontId="0" fillId="0" borderId="51" xfId="0" applyBorder="1"/>
    <xf numFmtId="0" fontId="73" fillId="0" borderId="0" xfId="0" applyFont="1"/>
    <xf numFmtId="0" fontId="70" fillId="32" borderId="0" xfId="0" applyFont="1" applyFill="1"/>
    <xf numFmtId="0" fontId="0" fillId="32" borderId="0" xfId="0" applyFill="1"/>
    <xf numFmtId="0" fontId="70" fillId="0" borderId="0" xfId="0" applyFont="1" applyFill="1"/>
    <xf numFmtId="0" fontId="33" fillId="0" borderId="52" xfId="45" applyFont="1" applyBorder="1" applyAlignment="1">
      <alignment horizontal="left"/>
    </xf>
    <xf numFmtId="0" fontId="0" fillId="26" borderId="10" xfId="0" applyFill="1" applyBorder="1" applyAlignment="1">
      <alignment vertical="center"/>
    </xf>
    <xf numFmtId="0" fontId="0" fillId="25" borderId="10" xfId="0" applyFill="1" applyBorder="1" applyAlignment="1">
      <alignment vertical="center"/>
    </xf>
    <xf numFmtId="0" fontId="0" fillId="25" borderId="11" xfId="0" applyFill="1" applyBorder="1" applyAlignment="1">
      <alignment vertical="center"/>
    </xf>
    <xf numFmtId="0" fontId="0" fillId="26" borderId="11" xfId="0" applyFill="1" applyBorder="1" applyAlignment="1">
      <alignment vertical="center"/>
    </xf>
    <xf numFmtId="0" fontId="0" fillId="28" borderId="11" xfId="0" applyFill="1" applyBorder="1" applyAlignment="1">
      <alignment vertical="center"/>
    </xf>
    <xf numFmtId="0" fontId="0" fillId="0" borderId="53" xfId="0" applyBorder="1" applyAlignment="1">
      <alignment horizontal="center"/>
    </xf>
    <xf numFmtId="164" fontId="0" fillId="0" borderId="54" xfId="0" applyNumberFormat="1" applyBorder="1" applyAlignment="1">
      <alignment horizontal="center"/>
    </xf>
    <xf numFmtId="164" fontId="0" fillId="0" borderId="55" xfId="0" applyNumberFormat="1" applyBorder="1" applyAlignment="1">
      <alignment horizontal="center"/>
    </xf>
    <xf numFmtId="0" fontId="0" fillId="0" borderId="56" xfId="0" applyBorder="1" applyAlignment="1">
      <alignment horizontal="center"/>
    </xf>
    <xf numFmtId="164" fontId="0" fillId="0" borderId="57" xfId="0" applyNumberFormat="1" applyBorder="1" applyAlignment="1">
      <alignment horizontal="center"/>
    </xf>
    <xf numFmtId="164" fontId="0" fillId="0" borderId="58" xfId="0" applyNumberFormat="1" applyBorder="1" applyAlignment="1">
      <alignment horizontal="center"/>
    </xf>
    <xf numFmtId="0" fontId="0" fillId="27" borderId="59" xfId="0" applyFill="1" applyBorder="1" applyAlignment="1">
      <alignment horizontal="center" wrapText="1"/>
    </xf>
    <xf numFmtId="0" fontId="0" fillId="27" borderId="60" xfId="0" applyFill="1" applyBorder="1" applyAlignment="1">
      <alignment horizontal="center"/>
    </xf>
    <xf numFmtId="0" fontId="0" fillId="27" borderId="61" xfId="0" applyFill="1" applyBorder="1" applyAlignment="1">
      <alignment horizontal="center"/>
    </xf>
    <xf numFmtId="0" fontId="0" fillId="28" borderId="12" xfId="0" applyFill="1" applyBorder="1" applyAlignment="1">
      <alignment horizontal="left" vertical="center" indent="2"/>
    </xf>
    <xf numFmtId="0" fontId="33" fillId="0" borderId="37" xfId="45" applyFont="1" applyBorder="1" applyAlignment="1">
      <alignment horizontal="left"/>
    </xf>
    <xf numFmtId="0" fontId="38" fillId="31" borderId="62" xfId="45" applyFont="1" applyFill="1" applyBorder="1" applyAlignment="1">
      <alignment vertical="center"/>
    </xf>
    <xf numFmtId="0" fontId="38" fillId="31" borderId="63" xfId="45" applyFont="1" applyFill="1" applyBorder="1" applyAlignment="1">
      <alignment vertical="center"/>
    </xf>
    <xf numFmtId="0" fontId="39" fillId="30" borderId="64" xfId="45" applyNumberFormat="1" applyFont="1" applyFill="1" applyBorder="1" applyAlignment="1"/>
    <xf numFmtId="0" fontId="39" fillId="30" borderId="65" xfId="45" applyNumberFormat="1" applyFont="1" applyFill="1" applyBorder="1" applyAlignment="1"/>
    <xf numFmtId="0" fontId="39" fillId="30" borderId="66" xfId="45" applyNumberFormat="1" applyFont="1" applyFill="1" applyBorder="1" applyAlignment="1"/>
    <xf numFmtId="0" fontId="39" fillId="30" borderId="65" xfId="45" applyNumberFormat="1" applyFont="1" applyFill="1" applyBorder="1" applyAlignment="1">
      <alignment horizontal="left"/>
    </xf>
    <xf numFmtId="0" fontId="43" fillId="0" borderId="67" xfId="45" applyFont="1" applyFill="1" applyBorder="1" applyAlignment="1">
      <alignment horizontal="center" vertical="top"/>
    </xf>
    <xf numFmtId="0" fontId="1" fillId="0" borderId="0" xfId="0" applyFont="1" applyAlignment="1">
      <alignment horizontal="left"/>
    </xf>
    <xf numFmtId="0" fontId="0" fillId="32" borderId="0" xfId="0" applyFill="1" applyAlignment="1">
      <alignment horizontal="left"/>
    </xf>
    <xf numFmtId="0" fontId="45" fillId="32" borderId="0" xfId="0" applyFont="1" applyFill="1" applyAlignment="1">
      <alignment horizontal="left"/>
    </xf>
    <xf numFmtId="0" fontId="30" fillId="31" borderId="68" xfId="45" applyFont="1" applyFill="1" applyBorder="1" applyAlignment="1">
      <alignment horizontal="centerContinuous" vertical="center"/>
    </xf>
    <xf numFmtId="0" fontId="30" fillId="31" borderId="63" xfId="45" applyFont="1" applyFill="1" applyBorder="1" applyAlignment="1">
      <alignment horizontal="centerContinuous" vertical="center"/>
    </xf>
    <xf numFmtId="0" fontId="30" fillId="31" borderId="69" xfId="45" applyFont="1" applyFill="1" applyBorder="1" applyAlignment="1">
      <alignment horizontal="centerContinuous" vertical="center"/>
    </xf>
    <xf numFmtId="0" fontId="30" fillId="31" borderId="70" xfId="45" applyFont="1" applyFill="1" applyBorder="1" applyAlignment="1">
      <alignment horizontal="centerContinuous" vertical="center"/>
    </xf>
    <xf numFmtId="0" fontId="30" fillId="31" borderId="71" xfId="45" applyFont="1" applyFill="1" applyBorder="1" applyAlignment="1">
      <alignment horizontal="centerContinuous" vertical="center"/>
    </xf>
    <xf numFmtId="0" fontId="41" fillId="0" borderId="72" xfId="45" applyFont="1" applyFill="1" applyBorder="1" applyAlignment="1">
      <alignment horizontal="left" vertical="top"/>
    </xf>
    <xf numFmtId="0" fontId="43" fillId="0" borderId="73" xfId="45" applyFont="1" applyFill="1" applyBorder="1" applyAlignment="1">
      <alignment horizontal="left" vertical="top"/>
    </xf>
    <xf numFmtId="0" fontId="43" fillId="0" borderId="74" xfId="45" applyFont="1" applyFill="1" applyBorder="1" applyAlignment="1">
      <alignment horizontal="left" vertical="top"/>
    </xf>
    <xf numFmtId="0" fontId="33" fillId="29" borderId="0" xfId="0" applyFont="1" applyFill="1" applyAlignment="1">
      <alignment horizontal="center"/>
    </xf>
    <xf numFmtId="0" fontId="0" fillId="0" borderId="18" xfId="0" applyBorder="1" applyAlignment="1">
      <alignment wrapText="1"/>
    </xf>
    <xf numFmtId="0" fontId="0" fillId="29" borderId="18" xfId="0" applyFill="1" applyBorder="1"/>
    <xf numFmtId="0" fontId="7" fillId="26" borderId="14" xfId="0" applyFont="1" applyFill="1" applyBorder="1" applyAlignment="1">
      <alignment horizontal="center" vertical="center"/>
    </xf>
    <xf numFmtId="0" fontId="0" fillId="26" borderId="14" xfId="0" applyFill="1" applyBorder="1" applyAlignment="1">
      <alignment horizontal="center" vertical="top"/>
    </xf>
    <xf numFmtId="0" fontId="7" fillId="26" borderId="15" xfId="0" applyFont="1" applyFill="1" applyBorder="1" applyAlignment="1">
      <alignment horizontal="center" vertical="center"/>
    </xf>
    <xf numFmtId="1" fontId="32" fillId="26" borderId="15" xfId="0" applyNumberFormat="1" applyFont="1" applyFill="1" applyBorder="1" applyAlignment="1">
      <alignment horizontal="center" vertical="top" wrapText="1"/>
    </xf>
    <xf numFmtId="1" fontId="0" fillId="26" borderId="15" xfId="0" applyNumberFormat="1" applyFill="1" applyBorder="1" applyAlignment="1">
      <alignment horizontal="center" vertical="top"/>
    </xf>
    <xf numFmtId="0" fontId="0" fillId="26" borderId="11" xfId="0" applyFill="1" applyBorder="1" applyAlignment="1">
      <alignment vertical="top" wrapText="1"/>
    </xf>
    <xf numFmtId="0" fontId="0" fillId="26" borderId="15" xfId="0" applyFill="1" applyBorder="1" applyAlignment="1">
      <alignment horizontal="center" vertical="top"/>
    </xf>
    <xf numFmtId="0" fontId="7" fillId="26" borderId="16" xfId="0" applyFont="1" applyFill="1" applyBorder="1" applyAlignment="1">
      <alignment horizontal="center" vertical="center"/>
    </xf>
    <xf numFmtId="0" fontId="0" fillId="26" borderId="16" xfId="0" applyFill="1" applyBorder="1" applyAlignment="1">
      <alignment horizontal="center" vertical="top"/>
    </xf>
    <xf numFmtId="0" fontId="0" fillId="26" borderId="10" xfId="0" applyFill="1" applyBorder="1" applyAlignment="1">
      <alignment horizontal="left" vertical="top" indent="2"/>
    </xf>
    <xf numFmtId="0" fontId="0" fillId="26" borderId="11" xfId="0" applyFill="1" applyBorder="1" applyAlignment="1">
      <alignment horizontal="left" vertical="top" indent="2"/>
    </xf>
    <xf numFmtId="0" fontId="0" fillId="26" borderId="12" xfId="0" applyFill="1" applyBorder="1" applyAlignment="1">
      <alignment horizontal="left" vertical="center" indent="2"/>
    </xf>
    <xf numFmtId="0" fontId="0" fillId="26" borderId="11" xfId="0" applyFill="1" applyBorder="1" applyAlignment="1">
      <alignment horizontal="left" vertical="top" indent="1"/>
    </xf>
    <xf numFmtId="0" fontId="7" fillId="24" borderId="75" xfId="0" applyFont="1" applyFill="1" applyBorder="1" applyAlignment="1">
      <alignment horizontal="center"/>
    </xf>
    <xf numFmtId="0" fontId="7" fillId="24" borderId="76" xfId="0" applyFont="1" applyFill="1" applyBorder="1" applyAlignment="1">
      <alignment horizontal="center"/>
    </xf>
    <xf numFmtId="0" fontId="1" fillId="33" borderId="75" xfId="0" applyFont="1" applyFill="1" applyBorder="1" applyAlignment="1">
      <alignment horizontal="center" vertical="center" wrapText="1"/>
    </xf>
    <xf numFmtId="0" fontId="1" fillId="26" borderId="44" xfId="0" applyFont="1" applyFill="1" applyBorder="1" applyAlignment="1">
      <alignment horizontal="center" vertical="center" wrapText="1"/>
    </xf>
    <xf numFmtId="0" fontId="1" fillId="26" borderId="77" xfId="0" applyFont="1" applyFill="1" applyBorder="1" applyAlignment="1">
      <alignment horizontal="center" vertical="center" wrapText="1"/>
    </xf>
    <xf numFmtId="0" fontId="1" fillId="26" borderId="13" xfId="0" applyFont="1" applyFill="1" applyBorder="1" applyAlignment="1">
      <alignment horizontal="center" vertical="center"/>
    </xf>
    <xf numFmtId="0" fontId="1" fillId="27" borderId="44" xfId="0" applyFont="1" applyFill="1" applyBorder="1" applyAlignment="1">
      <alignment horizontal="center" vertical="center" wrapText="1"/>
    </xf>
    <xf numFmtId="0" fontId="1" fillId="27" borderId="13" xfId="0" applyFont="1" applyFill="1" applyBorder="1" applyAlignment="1">
      <alignment horizontal="center" vertical="center"/>
    </xf>
    <xf numFmtId="0" fontId="1" fillId="28" borderId="78" xfId="0" applyFont="1" applyFill="1" applyBorder="1" applyAlignment="1">
      <alignment horizontal="center" vertical="center" wrapText="1"/>
    </xf>
    <xf numFmtId="0" fontId="1" fillId="28" borderId="79" xfId="0" applyFont="1" applyFill="1" applyBorder="1" applyAlignment="1">
      <alignment horizontal="center" vertical="center"/>
    </xf>
    <xf numFmtId="0" fontId="1" fillId="28" borderId="80" xfId="0" applyFont="1" applyFill="1" applyBorder="1" applyAlignment="1">
      <alignment horizontal="center" vertical="center"/>
    </xf>
    <xf numFmtId="0" fontId="1" fillId="26" borderId="78" xfId="0" applyFont="1" applyFill="1" applyBorder="1" applyAlignment="1">
      <alignment horizontal="center" vertical="center" wrapText="1"/>
    </xf>
    <xf numFmtId="0" fontId="1" fillId="26" borderId="79" xfId="0" applyFont="1" applyFill="1" applyBorder="1" applyAlignment="1">
      <alignment horizontal="center" vertical="center"/>
    </xf>
    <xf numFmtId="0" fontId="1" fillId="26" borderId="80" xfId="0" applyFont="1" applyFill="1" applyBorder="1" applyAlignment="1">
      <alignment horizontal="center" vertical="center"/>
    </xf>
    <xf numFmtId="0" fontId="1" fillId="33" borderId="79" xfId="0" applyFont="1" applyFill="1" applyBorder="1" applyAlignment="1">
      <alignment horizontal="center" vertical="center"/>
    </xf>
    <xf numFmtId="0" fontId="1" fillId="33" borderId="80" xfId="0" applyFont="1" applyFill="1" applyBorder="1" applyAlignment="1">
      <alignment horizontal="center" vertical="center"/>
    </xf>
    <xf numFmtId="0" fontId="1" fillId="26" borderId="81" xfId="0" applyFont="1" applyFill="1" applyBorder="1" applyAlignment="1">
      <alignment vertical="top"/>
    </xf>
    <xf numFmtId="0" fontId="31" fillId="32" borderId="82" xfId="0" applyFont="1" applyFill="1" applyBorder="1" applyAlignment="1">
      <alignment horizontal="center"/>
    </xf>
    <xf numFmtId="0" fontId="2" fillId="0" borderId="83" xfId="0" applyFont="1" applyBorder="1"/>
    <xf numFmtId="0" fontId="31" fillId="32" borderId="84" xfId="0" applyFont="1" applyFill="1" applyBorder="1"/>
    <xf numFmtId="44" fontId="2" fillId="32" borderId="0" xfId="29" applyFont="1" applyFill="1"/>
    <xf numFmtId="0" fontId="60" fillId="24" borderId="0" xfId="0" applyFont="1" applyFill="1"/>
    <xf numFmtId="0" fontId="60" fillId="0" borderId="0" xfId="0" applyFont="1"/>
    <xf numFmtId="0" fontId="60" fillId="0" borderId="0" xfId="0" applyFont="1" applyFill="1"/>
    <xf numFmtId="165" fontId="0" fillId="0" borderId="0" xfId="0" applyNumberFormat="1" applyAlignment="1"/>
    <xf numFmtId="0" fontId="7" fillId="28" borderId="85" xfId="0" applyFont="1" applyFill="1" applyBorder="1" applyAlignment="1">
      <alignment horizontal="center" vertical="center"/>
    </xf>
    <xf numFmtId="0" fontId="0" fillId="28" borderId="85" xfId="0" applyFill="1" applyBorder="1" applyAlignment="1">
      <alignment horizontal="center" vertical="top"/>
    </xf>
    <xf numFmtId="0" fontId="0" fillId="28" borderId="86" xfId="0" applyFill="1" applyBorder="1" applyAlignment="1">
      <alignment vertical="top"/>
    </xf>
    <xf numFmtId="0" fontId="0" fillId="29" borderId="87" xfId="0" applyFill="1" applyBorder="1"/>
    <xf numFmtId="49" fontId="1" fillId="0" borderId="32" xfId="0" applyNumberFormat="1" applyFont="1" applyFill="1" applyBorder="1" applyAlignment="1" applyProtection="1">
      <alignment horizontal="left"/>
      <protection locked="0"/>
    </xf>
    <xf numFmtId="9" fontId="35" fillId="0" borderId="31" xfId="0" applyNumberFormat="1" applyFont="1" applyFill="1" applyBorder="1" applyAlignment="1" applyProtection="1">
      <alignment horizontal="left"/>
      <protection locked="0"/>
    </xf>
    <xf numFmtId="167" fontId="35" fillId="0" borderId="31" xfId="0" applyNumberFormat="1" applyFont="1" applyFill="1" applyBorder="1" applyAlignment="1" applyProtection="1">
      <alignment horizontal="left"/>
      <protection locked="0"/>
    </xf>
    <xf numFmtId="49" fontId="38" fillId="0" borderId="30" xfId="0" applyNumberFormat="1" applyFont="1" applyFill="1" applyBorder="1" applyAlignment="1" applyProtection="1">
      <alignment horizontal="left"/>
      <protection locked="0"/>
    </xf>
    <xf numFmtId="0" fontId="0" fillId="34" borderId="0" xfId="0" applyFill="1"/>
    <xf numFmtId="0" fontId="2" fillId="0" borderId="0" xfId="0" applyFont="1" applyFill="1" applyAlignment="1">
      <alignment horizontal="left"/>
    </xf>
    <xf numFmtId="0" fontId="2" fillId="0" borderId="0" xfId="0" applyFont="1" applyFill="1"/>
    <xf numFmtId="0" fontId="2" fillId="0" borderId="0" xfId="0" applyFont="1"/>
    <xf numFmtId="0" fontId="31" fillId="29" borderId="0" xfId="0" applyFont="1" applyFill="1"/>
    <xf numFmtId="0" fontId="31" fillId="0" borderId="18" xfId="0" applyFont="1" applyBorder="1"/>
    <xf numFmtId="0" fontId="31" fillId="0" borderId="0" xfId="0" applyFont="1"/>
    <xf numFmtId="168" fontId="31" fillId="0" borderId="25" xfId="0" applyNumberFormat="1" applyFont="1" applyBorder="1" applyAlignment="1"/>
    <xf numFmtId="0" fontId="31" fillId="0" borderId="20" xfId="0" applyFont="1" applyBorder="1" applyAlignment="1">
      <alignment horizontal="left"/>
    </xf>
    <xf numFmtId="164" fontId="31" fillId="0" borderId="20" xfId="0" applyNumberFormat="1" applyFont="1" applyBorder="1" applyAlignment="1">
      <alignment horizontal="center"/>
    </xf>
    <xf numFmtId="168" fontId="31" fillId="0" borderId="20" xfId="0" applyNumberFormat="1" applyFont="1" applyBorder="1" applyAlignment="1"/>
    <xf numFmtId="0" fontId="52" fillId="0" borderId="88" xfId="0" applyFont="1" applyBorder="1" applyAlignment="1"/>
    <xf numFmtId="0" fontId="52" fillId="0" borderId="89" xfId="0" applyFont="1" applyBorder="1" applyAlignment="1"/>
    <xf numFmtId="0" fontId="8" fillId="0" borderId="18" xfId="0" applyFont="1" applyBorder="1" applyAlignment="1">
      <alignment horizontal="right"/>
    </xf>
    <xf numFmtId="0" fontId="7" fillId="29" borderId="0" xfId="0" applyFont="1" applyFill="1"/>
    <xf numFmtId="0" fontId="7" fillId="30" borderId="18" xfId="0" quotePrefix="1" applyFont="1" applyFill="1" applyBorder="1"/>
    <xf numFmtId="0" fontId="7" fillId="30" borderId="18" xfId="0" applyFont="1" applyFill="1" applyBorder="1"/>
    <xf numFmtId="0" fontId="7" fillId="0" borderId="18" xfId="0" applyFont="1" applyBorder="1"/>
    <xf numFmtId="0" fontId="7" fillId="0" borderId="0" xfId="0" applyFont="1"/>
    <xf numFmtId="0" fontId="7" fillId="0" borderId="18" xfId="0" quotePrefix="1" applyFont="1" applyBorder="1"/>
    <xf numFmtId="0" fontId="7" fillId="0" borderId="18" xfId="0" applyFont="1" applyFill="1" applyBorder="1"/>
    <xf numFmtId="0" fontId="7" fillId="0" borderId="0" xfId="0" applyFont="1" applyFill="1"/>
    <xf numFmtId="0" fontId="31" fillId="0" borderId="25" xfId="0" applyFont="1" applyBorder="1"/>
    <xf numFmtId="0" fontId="1" fillId="0" borderId="27" xfId="0" applyFont="1" applyBorder="1"/>
    <xf numFmtId="0" fontId="1" fillId="0" borderId="18" xfId="0" applyFont="1" applyBorder="1" applyAlignment="1">
      <alignment horizontal="left"/>
    </xf>
    <xf numFmtId="0" fontId="79" fillId="34" borderId="0" xfId="0" applyFont="1" applyFill="1"/>
    <xf numFmtId="0" fontId="79" fillId="0" borderId="18" xfId="0" applyFont="1" applyBorder="1"/>
    <xf numFmtId="0" fontId="0" fillId="28" borderId="0" xfId="0" applyFill="1"/>
    <xf numFmtId="0" fontId="0" fillId="35" borderId="0" xfId="0" applyFill="1"/>
    <xf numFmtId="0" fontId="0" fillId="28" borderId="90" xfId="0" applyFill="1" applyBorder="1"/>
    <xf numFmtId="0" fontId="0" fillId="0" borderId="91" xfId="0" applyBorder="1"/>
    <xf numFmtId="0" fontId="0" fillId="0" borderId="29" xfId="0" applyBorder="1"/>
    <xf numFmtId="0" fontId="1" fillId="0" borderId="183" xfId="0" applyFont="1" applyBorder="1" applyAlignment="1">
      <alignment vertical="center"/>
    </xf>
    <xf numFmtId="0" fontId="1" fillId="0" borderId="184" xfId="0" applyFont="1" applyBorder="1" applyAlignment="1">
      <alignment vertical="center"/>
    </xf>
    <xf numFmtId="0" fontId="83" fillId="0" borderId="0" xfId="0" applyFont="1" applyAlignment="1">
      <alignment horizontal="left" vertical="center" wrapText="1"/>
    </xf>
    <xf numFmtId="0" fontId="82" fillId="35" borderId="0" xfId="0" applyFont="1" applyFill="1" applyAlignment="1">
      <alignment horizontal="center" vertical="center"/>
    </xf>
    <xf numFmtId="0" fontId="84" fillId="32" borderId="0" xfId="0" applyFont="1" applyFill="1" applyAlignment="1">
      <alignment horizontal="center" vertical="center" wrapText="1"/>
    </xf>
    <xf numFmtId="0" fontId="0" fillId="0" borderId="91" xfId="0" applyBorder="1" applyAlignment="1">
      <alignment horizontal="left"/>
    </xf>
    <xf numFmtId="0" fontId="0" fillId="0" borderId="29" xfId="0" applyBorder="1" applyAlignment="1">
      <alignment horizontal="left"/>
    </xf>
    <xf numFmtId="164" fontId="0" fillId="0" borderId="0" xfId="0" applyNumberFormat="1" applyAlignment="1">
      <alignment horizontal="left"/>
    </xf>
    <xf numFmtId="0" fontId="0" fillId="0" borderId="0" xfId="0" applyAlignment="1">
      <alignment horizontal="left"/>
    </xf>
    <xf numFmtId="0" fontId="3" fillId="0" borderId="25" xfId="0" applyFont="1" applyBorder="1" applyAlignment="1">
      <alignment horizontal="left"/>
    </xf>
    <xf numFmtId="0" fontId="65" fillId="0" borderId="25" xfId="0" applyFont="1" applyBorder="1" applyAlignment="1">
      <alignment horizontal="left"/>
    </xf>
    <xf numFmtId="0" fontId="60" fillId="32" borderId="92" xfId="0" applyFont="1" applyFill="1" applyBorder="1" applyAlignment="1">
      <alignment horizontal="center"/>
    </xf>
    <xf numFmtId="44" fontId="60" fillId="0" borderId="93" xfId="0" applyNumberFormat="1" applyFont="1" applyBorder="1" applyAlignment="1">
      <alignment horizontal="center"/>
    </xf>
    <xf numFmtId="0" fontId="60" fillId="0" borderId="93" xfId="0" applyFont="1" applyFill="1" applyBorder="1" applyAlignment="1">
      <alignment horizontal="right" indent="1"/>
    </xf>
    <xf numFmtId="0" fontId="2" fillId="0" borderId="94" xfId="0" applyFont="1" applyBorder="1" applyAlignment="1">
      <alignment horizontal="left"/>
    </xf>
    <xf numFmtId="0" fontId="2" fillId="0" borderId="95" xfId="0" applyFont="1" applyBorder="1" applyAlignment="1">
      <alignment horizontal="left"/>
    </xf>
    <xf numFmtId="0" fontId="2" fillId="0" borderId="96" xfId="0" applyFont="1" applyBorder="1" applyAlignment="1">
      <alignment horizontal="left"/>
    </xf>
    <xf numFmtId="10" fontId="60" fillId="0" borderId="93" xfId="0" applyNumberFormat="1" applyFont="1" applyBorder="1" applyAlignment="1">
      <alignment horizontal="center"/>
    </xf>
    <xf numFmtId="43" fontId="60" fillId="0" borderId="93" xfId="0" applyNumberFormat="1" applyFont="1" applyBorder="1" applyAlignment="1">
      <alignment horizontal="center"/>
    </xf>
    <xf numFmtId="0" fontId="31" fillId="32" borderId="97" xfId="0" applyFont="1" applyFill="1" applyBorder="1" applyAlignment="1">
      <alignment horizontal="left"/>
    </xf>
    <xf numFmtId="0" fontId="31" fillId="32" borderId="98" xfId="0" applyFont="1" applyFill="1" applyBorder="1" applyAlignment="1">
      <alignment horizontal="left"/>
    </xf>
    <xf numFmtId="0" fontId="31" fillId="32" borderId="99" xfId="0" applyFont="1" applyFill="1" applyBorder="1" applyAlignment="1">
      <alignment horizontal="left"/>
    </xf>
    <xf numFmtId="0" fontId="52" fillId="0" borderId="100" xfId="0" applyFont="1" applyBorder="1" applyAlignment="1">
      <alignment horizontal="right"/>
    </xf>
    <xf numFmtId="0" fontId="52" fillId="0" borderId="88" xfId="0" applyFont="1" applyBorder="1" applyAlignment="1">
      <alignment horizontal="right"/>
    </xf>
    <xf numFmtId="0" fontId="52" fillId="0" borderId="89" xfId="0" applyFont="1" applyBorder="1" applyAlignment="1">
      <alignment horizontal="right"/>
    </xf>
    <xf numFmtId="0" fontId="0" fillId="0" borderId="101" xfId="0" applyBorder="1" applyAlignment="1">
      <alignment horizontal="left"/>
    </xf>
    <xf numFmtId="0" fontId="0" fillId="0" borderId="102" xfId="0" applyBorder="1" applyAlignment="1">
      <alignment horizontal="left"/>
    </xf>
    <xf numFmtId="169" fontId="0" fillId="0" borderId="103" xfId="0" applyNumberFormat="1" applyFill="1" applyBorder="1" applyAlignment="1">
      <alignment horizontal="right" indent="2"/>
    </xf>
    <xf numFmtId="169" fontId="0" fillId="0" borderId="104" xfId="0" applyNumberFormat="1" applyFill="1" applyBorder="1" applyAlignment="1">
      <alignment horizontal="right" indent="2"/>
    </xf>
    <xf numFmtId="169" fontId="0" fillId="0" borderId="105" xfId="0" applyNumberFormat="1" applyFill="1" applyBorder="1" applyAlignment="1">
      <alignment horizontal="right" indent="2"/>
    </xf>
    <xf numFmtId="0" fontId="2" fillId="32" borderId="97" xfId="0" applyFont="1" applyFill="1" applyBorder="1" applyAlignment="1">
      <alignment horizontal="center"/>
    </xf>
    <xf numFmtId="0" fontId="2" fillId="32" borderId="98" xfId="0" applyFont="1" applyFill="1" applyBorder="1" applyAlignment="1">
      <alignment horizontal="center"/>
    </xf>
    <xf numFmtId="0" fontId="2" fillId="32" borderId="106" xfId="0" applyFont="1" applyFill="1" applyBorder="1" applyAlignment="1">
      <alignment horizontal="center"/>
    </xf>
    <xf numFmtId="0" fontId="47" fillId="0" borderId="22" xfId="0" applyFont="1" applyBorder="1" applyAlignment="1">
      <alignment horizontal="left"/>
    </xf>
    <xf numFmtId="0" fontId="47" fillId="0" borderId="23" xfId="0" applyFont="1" applyBorder="1" applyAlignment="1">
      <alignment horizontal="left"/>
    </xf>
    <xf numFmtId="0" fontId="47" fillId="0" borderId="24" xfId="0" applyFont="1" applyBorder="1" applyAlignment="1">
      <alignment horizontal="left"/>
    </xf>
    <xf numFmtId="0" fontId="31" fillId="0" borderId="107" xfId="0" applyFont="1" applyBorder="1" applyAlignment="1">
      <alignment horizontal="left" indent="1"/>
    </xf>
    <xf numFmtId="0" fontId="31" fillId="0" borderId="102" xfId="0" applyFont="1" applyBorder="1" applyAlignment="1">
      <alignment horizontal="left" indent="1"/>
    </xf>
    <xf numFmtId="0" fontId="31" fillId="0" borderId="108" xfId="0" applyFont="1" applyBorder="1" applyAlignment="1">
      <alignment horizontal="left" indent="1"/>
    </xf>
    <xf numFmtId="0" fontId="47" fillId="0" borderId="42" xfId="0" applyFont="1" applyBorder="1" applyAlignment="1">
      <alignment horizontal="left"/>
    </xf>
    <xf numFmtId="0" fontId="47" fillId="0" borderId="109" xfId="0" applyFont="1" applyBorder="1" applyAlignment="1">
      <alignment horizontal="left"/>
    </xf>
    <xf numFmtId="0" fontId="47" fillId="0" borderId="110" xfId="0" applyFont="1" applyBorder="1" applyAlignment="1">
      <alignment horizontal="left"/>
    </xf>
    <xf numFmtId="0" fontId="31" fillId="0" borderId="21" xfId="0" applyNumberFormat="1" applyFont="1" applyBorder="1" applyAlignment="1">
      <alignment horizontal="left" indent="1"/>
    </xf>
    <xf numFmtId="0" fontId="31" fillId="0" borderId="25" xfId="0" applyNumberFormat="1" applyFont="1" applyBorder="1" applyAlignment="1">
      <alignment horizontal="left" indent="1"/>
    </xf>
    <xf numFmtId="0" fontId="31" fillId="0" borderId="26" xfId="0" applyNumberFormat="1" applyFont="1" applyBorder="1" applyAlignment="1">
      <alignment horizontal="left" indent="1"/>
    </xf>
    <xf numFmtId="164" fontId="31" fillId="0" borderId="21" xfId="0" applyNumberFormat="1" applyFont="1" applyBorder="1" applyAlignment="1">
      <alignment horizontal="center"/>
    </xf>
    <xf numFmtId="164" fontId="31" fillId="0" borderId="25" xfId="0" applyNumberFormat="1" applyFont="1" applyBorder="1" applyAlignment="1">
      <alignment horizontal="center"/>
    </xf>
    <xf numFmtId="164" fontId="31" fillId="0" borderId="26" xfId="0" applyNumberFormat="1" applyFont="1" applyBorder="1" applyAlignment="1">
      <alignment horizontal="center"/>
    </xf>
    <xf numFmtId="0" fontId="31" fillId="0" borderId="21" xfId="0" applyFont="1" applyBorder="1" applyAlignment="1">
      <alignment horizontal="left" indent="1"/>
    </xf>
    <xf numFmtId="0" fontId="31" fillId="0" borderId="25" xfId="0" applyFont="1" applyBorder="1" applyAlignment="1">
      <alignment horizontal="left" indent="1"/>
    </xf>
    <xf numFmtId="0" fontId="31" fillId="0" borderId="26" xfId="0" applyFont="1" applyBorder="1" applyAlignment="1">
      <alignment horizontal="left" indent="1"/>
    </xf>
    <xf numFmtId="165" fontId="31" fillId="0" borderId="21" xfId="0" applyNumberFormat="1" applyFont="1" applyBorder="1" applyAlignment="1">
      <alignment horizontal="left" indent="1"/>
    </xf>
    <xf numFmtId="165" fontId="31" fillId="0" borderId="25" xfId="0" applyNumberFormat="1" applyFont="1" applyBorder="1" applyAlignment="1">
      <alignment horizontal="left" indent="1"/>
    </xf>
    <xf numFmtId="165" fontId="31" fillId="0" borderId="26" xfId="0" applyNumberFormat="1" applyFont="1" applyBorder="1" applyAlignment="1">
      <alignment horizontal="left" indent="1"/>
    </xf>
    <xf numFmtId="168" fontId="31" fillId="0" borderId="21" xfId="0" applyNumberFormat="1" applyFont="1" applyBorder="1" applyAlignment="1">
      <alignment horizontal="left" indent="1"/>
    </xf>
    <xf numFmtId="168" fontId="31" fillId="0" borderId="25" xfId="0" applyNumberFormat="1" applyFont="1" applyBorder="1" applyAlignment="1">
      <alignment horizontal="left" indent="1"/>
    </xf>
    <xf numFmtId="168" fontId="31" fillId="0" borderId="26" xfId="0" applyNumberFormat="1" applyFont="1" applyBorder="1" applyAlignment="1">
      <alignment horizontal="left" indent="1"/>
    </xf>
    <xf numFmtId="3" fontId="0" fillId="0" borderId="103" xfId="0" applyNumberFormat="1" applyBorder="1" applyAlignment="1">
      <alignment horizontal="center"/>
    </xf>
    <xf numFmtId="3" fontId="0" fillId="0" borderId="104" xfId="0" applyNumberFormat="1" applyBorder="1" applyAlignment="1">
      <alignment horizontal="center"/>
    </xf>
    <xf numFmtId="3" fontId="0" fillId="0" borderId="105" xfId="0" applyNumberFormat="1" applyBorder="1" applyAlignment="1">
      <alignment horizontal="center"/>
    </xf>
    <xf numFmtId="0" fontId="64" fillId="0" borderId="22" xfId="0" applyFont="1" applyBorder="1" applyAlignment="1">
      <alignment horizontal="left"/>
    </xf>
    <xf numFmtId="0" fontId="64" fillId="0" borderId="23" xfId="0" applyFont="1" applyBorder="1" applyAlignment="1">
      <alignment horizontal="left"/>
    </xf>
    <xf numFmtId="0" fontId="64" fillId="0" borderId="24" xfId="0" applyFont="1" applyBorder="1" applyAlignment="1">
      <alignment horizontal="left"/>
    </xf>
    <xf numFmtId="0" fontId="31" fillId="0" borderId="111" xfId="0" applyFont="1" applyBorder="1" applyAlignment="1">
      <alignment horizontal="left" indent="1"/>
    </xf>
    <xf numFmtId="0" fontId="52" fillId="0" borderId="25" xfId="0" applyFont="1" applyBorder="1" applyAlignment="1">
      <alignment horizontal="right"/>
    </xf>
    <xf numFmtId="0" fontId="52" fillId="0" borderId="26" xfId="0" applyFont="1" applyBorder="1" applyAlignment="1">
      <alignment horizontal="right"/>
    </xf>
    <xf numFmtId="3" fontId="31" fillId="0" borderId="107" xfId="0" applyNumberFormat="1" applyFont="1" applyBorder="1" applyAlignment="1">
      <alignment horizontal="left" indent="1"/>
    </xf>
    <xf numFmtId="3" fontId="31" fillId="0" borderId="102" xfId="0" applyNumberFormat="1" applyFont="1" applyBorder="1" applyAlignment="1">
      <alignment horizontal="left" indent="1"/>
    </xf>
    <xf numFmtId="3" fontId="31" fillId="0" borderId="111" xfId="0" applyNumberFormat="1" applyFont="1" applyBorder="1" applyAlignment="1">
      <alignment horizontal="left" indent="1"/>
    </xf>
    <xf numFmtId="0" fontId="47" fillId="0" borderId="112" xfId="0" applyFont="1" applyBorder="1" applyAlignment="1">
      <alignment horizontal="left"/>
    </xf>
    <xf numFmtId="0" fontId="47" fillId="0" borderId="20" xfId="0" applyFont="1" applyBorder="1" applyAlignment="1">
      <alignment horizontal="left"/>
    </xf>
    <xf numFmtId="0" fontId="47" fillId="0" borderId="113" xfId="0" applyFont="1" applyBorder="1" applyAlignment="1">
      <alignment horizontal="left"/>
    </xf>
    <xf numFmtId="0" fontId="0" fillId="0" borderId="100" xfId="0"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0" fillId="0" borderId="114" xfId="0"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166" fontId="52" fillId="0" borderId="25" xfId="0" applyNumberFormat="1" applyFont="1" applyBorder="1" applyAlignment="1">
      <alignment horizontal="right"/>
    </xf>
    <xf numFmtId="166" fontId="52" fillId="0" borderId="26" xfId="0" applyNumberFormat="1" applyFont="1" applyBorder="1" applyAlignment="1">
      <alignment horizontal="right"/>
    </xf>
    <xf numFmtId="0" fontId="7" fillId="0" borderId="27" xfId="0" applyFont="1" applyBorder="1" applyAlignment="1">
      <alignment horizontal="left" vertical="center" wrapText="1"/>
    </xf>
    <xf numFmtId="0" fontId="7" fillId="0" borderId="117" xfId="0" applyFont="1" applyBorder="1" applyAlignment="1">
      <alignment horizontal="left" vertical="center" wrapText="1"/>
    </xf>
    <xf numFmtId="0" fontId="7" fillId="0" borderId="28" xfId="0" applyFont="1" applyBorder="1" applyAlignment="1">
      <alignment horizontal="left" vertical="center" wrapText="1"/>
    </xf>
    <xf numFmtId="0" fontId="31" fillId="0" borderId="118" xfId="0" applyFont="1" applyBorder="1" applyAlignment="1">
      <alignment horizontal="left"/>
    </xf>
    <xf numFmtId="0" fontId="31" fillId="0" borderId="119" xfId="0" applyFont="1" applyBorder="1" applyAlignment="1">
      <alignment horizontal="left"/>
    </xf>
    <xf numFmtId="0" fontId="31" fillId="0" borderId="120" xfId="0" applyFont="1" applyBorder="1" applyAlignment="1">
      <alignment horizontal="left"/>
    </xf>
    <xf numFmtId="166" fontId="31" fillId="0" borderId="21" xfId="0" applyNumberFormat="1" applyFont="1" applyBorder="1" applyAlignment="1">
      <alignment horizontal="left" indent="1"/>
    </xf>
    <xf numFmtId="166" fontId="31" fillId="0" borderId="25" xfId="0" applyNumberFormat="1" applyFont="1" applyBorder="1" applyAlignment="1">
      <alignment horizontal="left" indent="1"/>
    </xf>
    <xf numFmtId="165" fontId="31" fillId="0" borderId="107" xfId="0" applyNumberFormat="1" applyFont="1" applyBorder="1" applyAlignment="1">
      <alignment horizontal="left" indent="1"/>
    </xf>
    <xf numFmtId="165" fontId="31" fillId="0" borderId="102" xfId="0" applyNumberFormat="1" applyFont="1" applyBorder="1" applyAlignment="1">
      <alignment horizontal="left" indent="1"/>
    </xf>
    <xf numFmtId="165" fontId="31" fillId="0" borderId="108" xfId="0" applyNumberFormat="1" applyFont="1" applyBorder="1" applyAlignment="1">
      <alignment horizontal="left" indent="1"/>
    </xf>
    <xf numFmtId="0" fontId="35" fillId="0" borderId="121" xfId="0" applyFont="1" applyBorder="1" applyAlignment="1">
      <alignment horizontal="left"/>
    </xf>
    <xf numFmtId="0" fontId="35" fillId="0" borderId="122" xfId="0" applyFont="1" applyBorder="1" applyAlignment="1">
      <alignment horizontal="left"/>
    </xf>
    <xf numFmtId="0" fontId="35" fillId="0" borderId="123" xfId="0" applyFont="1" applyBorder="1" applyAlignment="1">
      <alignment horizontal="left"/>
    </xf>
    <xf numFmtId="44" fontId="2" fillId="0" borderId="94" xfId="0" applyNumberFormat="1" applyFont="1" applyBorder="1" applyAlignment="1">
      <alignment horizontal="center"/>
    </xf>
    <xf numFmtId="44" fontId="2" fillId="0" borderId="95" xfId="0" applyNumberFormat="1" applyFont="1" applyBorder="1" applyAlignment="1">
      <alignment horizontal="center"/>
    </xf>
    <xf numFmtId="44" fontId="2" fillId="0" borderId="124" xfId="0" applyNumberFormat="1" applyFont="1" applyBorder="1" applyAlignment="1">
      <alignment horizontal="center"/>
    </xf>
    <xf numFmtId="0" fontId="35" fillId="0" borderId="18" xfId="0" applyFont="1" applyBorder="1" applyAlignment="1">
      <alignment horizontal="center"/>
    </xf>
    <xf numFmtId="0" fontId="0" fillId="0" borderId="18" xfId="0" applyBorder="1" applyAlignment="1">
      <alignment horizontal="left" vertical="center" wrapText="1"/>
    </xf>
    <xf numFmtId="0" fontId="31" fillId="32" borderId="125" xfId="0" applyFont="1" applyFill="1" applyBorder="1" applyAlignment="1">
      <alignment horizontal="left"/>
    </xf>
    <xf numFmtId="0" fontId="31" fillId="32" borderId="126" xfId="0" applyFont="1" applyFill="1" applyBorder="1" applyAlignment="1">
      <alignment horizontal="left"/>
    </xf>
    <xf numFmtId="0" fontId="31" fillId="32" borderId="127" xfId="0" applyFont="1" applyFill="1" applyBorder="1" applyAlignment="1">
      <alignment horizontal="left"/>
    </xf>
    <xf numFmtId="0" fontId="78" fillId="32" borderId="128" xfId="0" applyFont="1" applyFill="1" applyBorder="1" applyAlignment="1">
      <alignment horizontal="right" indent="1"/>
    </xf>
    <xf numFmtId="44" fontId="2" fillId="32" borderId="125" xfId="0" applyNumberFormat="1" applyFont="1" applyFill="1" applyBorder="1" applyAlignment="1">
      <alignment horizontal="center"/>
    </xf>
    <xf numFmtId="44" fontId="2" fillId="32" borderId="126" xfId="0" applyNumberFormat="1" applyFont="1" applyFill="1" applyBorder="1" applyAlignment="1">
      <alignment horizontal="center"/>
    </xf>
    <xf numFmtId="44" fontId="2" fillId="32" borderId="129" xfId="0" applyNumberFormat="1" applyFont="1" applyFill="1" applyBorder="1" applyAlignment="1">
      <alignment horizontal="center"/>
    </xf>
    <xf numFmtId="0" fontId="44" fillId="0" borderId="21" xfId="45" applyFont="1" applyBorder="1" applyAlignment="1" applyProtection="1">
      <alignment horizontal="left" wrapText="1" indent="1"/>
    </xf>
    <xf numFmtId="0" fontId="44" fillId="0" borderId="25" xfId="45" applyFont="1" applyBorder="1" applyAlignment="1" applyProtection="1">
      <alignment horizontal="left" wrapText="1" indent="1"/>
    </xf>
    <xf numFmtId="0" fontId="44" fillId="0" borderId="26" xfId="45" applyFont="1" applyBorder="1" applyAlignment="1" applyProtection="1">
      <alignment horizontal="left" wrapText="1" indent="1"/>
    </xf>
    <xf numFmtId="9" fontId="44" fillId="0" borderId="21" xfId="45" applyNumberFormat="1" applyFont="1" applyBorder="1" applyAlignment="1" applyProtection="1">
      <alignment horizontal="left" indent="1"/>
    </xf>
    <xf numFmtId="9" fontId="44" fillId="0" borderId="25" xfId="45" applyNumberFormat="1" applyFont="1" applyBorder="1" applyAlignment="1" applyProtection="1">
      <alignment horizontal="left" indent="1"/>
    </xf>
    <xf numFmtId="9" fontId="44" fillId="0" borderId="26" xfId="45" applyNumberFormat="1" applyFont="1" applyBorder="1" applyAlignment="1" applyProtection="1">
      <alignment horizontal="left" indent="1"/>
    </xf>
    <xf numFmtId="0" fontId="44" fillId="0" borderId="21" xfId="45" applyFont="1" applyBorder="1" applyAlignment="1" applyProtection="1">
      <alignment horizontal="left" indent="1"/>
    </xf>
    <xf numFmtId="0" fontId="44" fillId="0" borderId="25" xfId="45" applyFont="1" applyBorder="1" applyAlignment="1" applyProtection="1">
      <alignment horizontal="left" indent="1"/>
    </xf>
    <xf numFmtId="0" fontId="44" fillId="0" borderId="26" xfId="45" applyFont="1" applyBorder="1" applyAlignment="1" applyProtection="1">
      <alignment horizontal="left" indent="1"/>
    </xf>
    <xf numFmtId="167" fontId="44" fillId="0" borderId="21" xfId="45" applyNumberFormat="1" applyFont="1" applyBorder="1" applyAlignment="1" applyProtection="1">
      <alignment horizontal="left" indent="1"/>
    </xf>
    <xf numFmtId="167" fontId="44" fillId="0" borderId="25" xfId="45" applyNumberFormat="1" applyFont="1" applyBorder="1" applyAlignment="1" applyProtection="1">
      <alignment horizontal="left" indent="1"/>
    </xf>
    <xf numFmtId="167" fontId="44" fillId="0" borderId="26" xfId="45" applyNumberFormat="1" applyFont="1" applyBorder="1" applyAlignment="1" applyProtection="1">
      <alignment horizontal="left" indent="1"/>
    </xf>
    <xf numFmtId="0" fontId="0" fillId="0" borderId="25" xfId="0" applyBorder="1" applyAlignment="1" applyProtection="1">
      <alignment horizontal="left" indent="1"/>
    </xf>
    <xf numFmtId="0" fontId="0" fillId="0" borderId="26" xfId="0" applyBorder="1" applyAlignment="1" applyProtection="1">
      <alignment horizontal="left" indent="1"/>
    </xf>
    <xf numFmtId="0" fontId="30" fillId="0" borderId="18" xfId="0" applyFont="1" applyBorder="1" applyAlignment="1" applyProtection="1">
      <alignment horizontal="center"/>
    </xf>
    <xf numFmtId="0" fontId="80" fillId="0" borderId="22" xfId="45" applyFont="1" applyBorder="1" applyAlignment="1" applyProtection="1">
      <alignment horizontal="left"/>
    </xf>
    <xf numFmtId="0" fontId="80" fillId="0" borderId="23" xfId="45" applyFont="1" applyBorder="1" applyAlignment="1" applyProtection="1">
      <alignment horizontal="left"/>
    </xf>
    <xf numFmtId="0" fontId="80" fillId="0" borderId="24" xfId="45" applyFont="1" applyBorder="1" applyAlignment="1" applyProtection="1">
      <alignment horizontal="left"/>
    </xf>
    <xf numFmtId="165" fontId="44" fillId="0" borderId="21" xfId="45" applyNumberFormat="1" applyFont="1" applyBorder="1" applyAlignment="1" applyProtection="1">
      <alignment horizontal="left" indent="1"/>
    </xf>
    <xf numFmtId="165" fontId="44" fillId="0" borderId="25" xfId="45" applyNumberFormat="1" applyFont="1" applyBorder="1" applyAlignment="1" applyProtection="1">
      <alignment horizontal="left" indent="1"/>
    </xf>
    <xf numFmtId="165" fontId="44" fillId="0" borderId="26" xfId="45" applyNumberFormat="1" applyFont="1" applyBorder="1" applyAlignment="1" applyProtection="1">
      <alignment horizontal="left" indent="1"/>
    </xf>
    <xf numFmtId="0" fontId="0" fillId="0" borderId="25" xfId="0" applyBorder="1" applyAlignment="1">
      <alignment horizontal="left"/>
    </xf>
    <xf numFmtId="4" fontId="46" fillId="31" borderId="143" xfId="45" applyNumberFormat="1" applyFont="1" applyFill="1" applyBorder="1" applyAlignment="1">
      <alignment horizontal="center" vertical="center" wrapText="1"/>
    </xf>
    <xf numFmtId="4" fontId="46" fillId="31" borderId="144" xfId="45" applyNumberFormat="1" applyFont="1" applyFill="1" applyBorder="1" applyAlignment="1">
      <alignment horizontal="center" vertical="center" wrapText="1"/>
    </xf>
    <xf numFmtId="4" fontId="46" fillId="31" borderId="145" xfId="45" applyNumberFormat="1" applyFont="1" applyFill="1" applyBorder="1" applyAlignment="1">
      <alignment horizontal="center" vertical="center" wrapText="1"/>
    </xf>
    <xf numFmtId="49" fontId="33" fillId="0" borderId="146" xfId="45" applyNumberFormat="1" applyFont="1" applyBorder="1" applyAlignment="1" applyProtection="1">
      <alignment horizontal="center" vertical="center"/>
      <protection locked="0"/>
    </xf>
    <xf numFmtId="49" fontId="33" fillId="0" borderId="151" xfId="45" applyNumberFormat="1" applyFont="1" applyBorder="1" applyAlignment="1" applyProtection="1">
      <alignment horizontal="center" vertical="center"/>
      <protection locked="0"/>
    </xf>
    <xf numFmtId="0" fontId="0" fillId="0" borderId="130" xfId="0" applyFill="1" applyBorder="1" applyAlignment="1">
      <alignment horizontal="center"/>
    </xf>
    <xf numFmtId="0" fontId="0" fillId="0" borderId="131" xfId="0" applyFill="1" applyBorder="1" applyAlignment="1">
      <alignment horizontal="center"/>
    </xf>
    <xf numFmtId="0" fontId="0" fillId="0" borderId="132" xfId="0" applyFill="1" applyBorder="1" applyAlignment="1">
      <alignment horizontal="center"/>
    </xf>
    <xf numFmtId="0" fontId="53" fillId="0" borderId="133" xfId="45" applyFont="1" applyBorder="1" applyAlignment="1">
      <alignment horizontal="left"/>
    </xf>
    <xf numFmtId="0" fontId="53" fillId="0" borderId="134" xfId="45" applyFont="1" applyBorder="1" applyAlignment="1">
      <alignment horizontal="left"/>
    </xf>
    <xf numFmtId="0" fontId="53" fillId="0" borderId="45" xfId="45" applyFont="1" applyBorder="1" applyAlignment="1">
      <alignment horizontal="left"/>
    </xf>
    <xf numFmtId="0" fontId="0" fillId="0" borderId="135" xfId="0" applyFill="1" applyBorder="1" applyAlignment="1">
      <alignment horizontal="center"/>
    </xf>
    <xf numFmtId="0" fontId="0" fillId="0" borderId="0" xfId="0" applyFill="1" applyBorder="1" applyAlignment="1">
      <alignment horizontal="center"/>
    </xf>
    <xf numFmtId="0" fontId="0" fillId="0" borderId="136" xfId="0" applyFill="1" applyBorder="1" applyAlignment="1">
      <alignment horizontal="center"/>
    </xf>
    <xf numFmtId="0" fontId="44" fillId="30" borderId="137" xfId="45" applyFont="1" applyFill="1" applyBorder="1" applyAlignment="1" applyProtection="1">
      <alignment horizontal="center" vertical="top" wrapText="1"/>
    </xf>
    <xf numFmtId="0" fontId="44" fillId="30" borderId="138" xfId="45" applyFont="1" applyFill="1" applyBorder="1" applyAlignment="1" applyProtection="1">
      <alignment horizontal="center" vertical="top" wrapText="1"/>
    </xf>
    <xf numFmtId="0" fontId="53" fillId="0" borderId="139" xfId="45" applyFont="1" applyBorder="1" applyAlignment="1">
      <alignment horizontal="center"/>
    </xf>
    <xf numFmtId="0" fontId="53" fillId="0" borderId="50" xfId="45" applyFont="1" applyBorder="1" applyAlignment="1">
      <alignment horizontal="center"/>
    </xf>
    <xf numFmtId="0" fontId="53" fillId="0" borderId="140" xfId="45" applyFont="1" applyBorder="1" applyAlignment="1">
      <alignment horizontal="center"/>
    </xf>
    <xf numFmtId="1" fontId="77" fillId="0" borderId="39" xfId="45" applyNumberFormat="1" applyFont="1" applyBorder="1" applyAlignment="1">
      <alignment horizontal="center"/>
    </xf>
    <xf numFmtId="0" fontId="77" fillId="0" borderId="40" xfId="45" applyFont="1" applyBorder="1" applyAlignment="1">
      <alignment horizontal="center"/>
    </xf>
    <xf numFmtId="4" fontId="31" fillId="31" borderId="130" xfId="45" applyNumberFormat="1" applyFont="1" applyFill="1" applyBorder="1" applyAlignment="1">
      <alignment vertical="center" wrapText="1"/>
    </xf>
    <xf numFmtId="4" fontId="31" fillId="31" borderId="131" xfId="45" applyNumberFormat="1" applyFont="1" applyFill="1" applyBorder="1" applyAlignment="1">
      <alignment vertical="center" wrapText="1"/>
    </xf>
    <xf numFmtId="4" fontId="31" fillId="31" borderId="141" xfId="45" applyNumberFormat="1" applyFont="1" applyFill="1" applyBorder="1" applyAlignment="1">
      <alignment vertical="center" wrapText="1"/>
    </xf>
    <xf numFmtId="0" fontId="44" fillId="30" borderId="142" xfId="45" applyFont="1" applyFill="1" applyBorder="1" applyAlignment="1" applyProtection="1">
      <alignment horizontal="left" vertical="top" wrapText="1"/>
    </xf>
    <xf numFmtId="0" fontId="44" fillId="30" borderId="73" xfId="45" applyFont="1" applyFill="1" applyBorder="1" applyAlignment="1" applyProtection="1">
      <alignment horizontal="left" vertical="top" wrapText="1"/>
    </xf>
    <xf numFmtId="0" fontId="44" fillId="30" borderId="72" xfId="45" applyFont="1" applyFill="1" applyBorder="1" applyAlignment="1" applyProtection="1">
      <alignment horizontal="left" vertical="top" wrapText="1"/>
    </xf>
    <xf numFmtId="0" fontId="44" fillId="30" borderId="146" xfId="45" applyFont="1" applyFill="1" applyBorder="1" applyAlignment="1" applyProtection="1">
      <alignment horizontal="left" vertical="top" wrapText="1"/>
      <protection locked="0"/>
    </xf>
    <xf numFmtId="0" fontId="44" fillId="30" borderId="64" xfId="45" applyFont="1" applyFill="1" applyBorder="1" applyAlignment="1" applyProtection="1">
      <alignment horizontal="left" vertical="top" wrapText="1"/>
      <protection locked="0"/>
    </xf>
    <xf numFmtId="0" fontId="44" fillId="30" borderId="147" xfId="45" applyFont="1" applyFill="1" applyBorder="1" applyAlignment="1" applyProtection="1">
      <alignment horizontal="left" vertical="top" wrapText="1"/>
      <protection locked="0"/>
    </xf>
    <xf numFmtId="0" fontId="44" fillId="30" borderId="146" xfId="45" applyFont="1" applyFill="1" applyBorder="1" applyAlignment="1" applyProtection="1">
      <alignment horizontal="left" vertical="top" wrapText="1"/>
    </xf>
    <xf numFmtId="0" fontId="44" fillId="30" borderId="64" xfId="45" applyFont="1" applyFill="1" applyBorder="1" applyAlignment="1" applyProtection="1">
      <alignment horizontal="left" vertical="top" wrapText="1"/>
    </xf>
    <xf numFmtId="0" fontId="44" fillId="30" borderId="147" xfId="45" applyFont="1" applyFill="1" applyBorder="1" applyAlignment="1" applyProtection="1">
      <alignment horizontal="left" vertical="top" wrapText="1"/>
    </xf>
    <xf numFmtId="167" fontId="33" fillId="0" borderId="148" xfId="45" applyNumberFormat="1" applyFont="1" applyBorder="1" applyAlignment="1" applyProtection="1">
      <alignment horizontal="center" vertical="center" wrapText="1"/>
    </xf>
    <xf numFmtId="167" fontId="33" fillId="0" borderId="64" xfId="45" applyNumberFormat="1" applyFont="1" applyBorder="1" applyAlignment="1" applyProtection="1">
      <alignment horizontal="center" vertical="center" wrapText="1"/>
    </xf>
    <xf numFmtId="167" fontId="33" fillId="0" borderId="147" xfId="45" applyNumberFormat="1" applyFont="1" applyBorder="1" applyAlignment="1" applyProtection="1">
      <alignment horizontal="center" vertical="center" wrapText="1"/>
    </xf>
    <xf numFmtId="0" fontId="35" fillId="31" borderId="149" xfId="45" applyFont="1" applyFill="1" applyBorder="1" applyAlignment="1">
      <alignment horizontal="center" vertical="center"/>
    </xf>
    <xf numFmtId="0" fontId="35" fillId="31" borderId="50" xfId="45" applyFont="1" applyFill="1" applyBorder="1" applyAlignment="1">
      <alignment horizontal="center" vertical="center"/>
    </xf>
    <xf numFmtId="0" fontId="35" fillId="31" borderId="150" xfId="45" applyFont="1" applyFill="1" applyBorder="1" applyAlignment="1">
      <alignment horizontal="center" vertical="center"/>
    </xf>
    <xf numFmtId="49" fontId="1" fillId="0" borderId="148" xfId="45" applyNumberFormat="1" applyFont="1" applyBorder="1" applyAlignment="1" applyProtection="1">
      <alignment horizontal="left" vertical="center" wrapText="1"/>
      <protection locked="0"/>
    </xf>
    <xf numFmtId="49" fontId="1" fillId="0" borderId="64" xfId="45" applyNumberFormat="1" applyFont="1" applyBorder="1" applyAlignment="1" applyProtection="1">
      <alignment horizontal="left" vertical="center" wrapText="1"/>
      <protection locked="0"/>
    </xf>
    <xf numFmtId="49" fontId="1" fillId="0" borderId="151" xfId="45" applyNumberFormat="1" applyFont="1" applyBorder="1" applyAlignment="1" applyProtection="1">
      <alignment horizontal="left" vertical="center" wrapText="1"/>
      <protection locked="0"/>
    </xf>
    <xf numFmtId="0" fontId="35" fillId="31" borderId="62" xfId="45" applyFont="1" applyFill="1" applyBorder="1" applyAlignment="1">
      <alignment horizontal="center" vertical="center"/>
    </xf>
    <xf numFmtId="0" fontId="35" fillId="31" borderId="63" xfId="45" applyFont="1" applyFill="1" applyBorder="1" applyAlignment="1">
      <alignment horizontal="center" vertical="center"/>
    </xf>
    <xf numFmtId="0" fontId="35" fillId="31" borderId="152" xfId="45" applyFont="1" applyFill="1" applyBorder="1" applyAlignment="1">
      <alignment horizontal="center" vertical="center"/>
    </xf>
    <xf numFmtId="49" fontId="33" fillId="0" borderId="153" xfId="0" applyNumberFormat="1" applyFont="1" applyFill="1" applyBorder="1" applyAlignment="1" applyProtection="1">
      <alignment horizontal="center" vertical="center"/>
      <protection locked="0"/>
    </xf>
    <xf numFmtId="49" fontId="33" fillId="0" borderId="64" xfId="0" applyNumberFormat="1" applyFont="1" applyFill="1" applyBorder="1" applyAlignment="1" applyProtection="1">
      <alignment horizontal="center" vertical="center"/>
      <protection locked="0"/>
    </xf>
    <xf numFmtId="49" fontId="33" fillId="0" borderId="147" xfId="0" applyNumberFormat="1" applyFont="1" applyFill="1" applyBorder="1" applyAlignment="1" applyProtection="1">
      <alignment horizontal="center" vertical="center"/>
      <protection locked="0"/>
    </xf>
    <xf numFmtId="0" fontId="35" fillId="31" borderId="154" xfId="45" applyFont="1" applyFill="1" applyBorder="1" applyAlignment="1" applyProtection="1">
      <alignment horizontal="center" vertical="center" wrapText="1"/>
    </xf>
    <xf numFmtId="0" fontId="35" fillId="31" borderId="70" xfId="45" applyFont="1" applyFill="1" applyBorder="1" applyAlignment="1" applyProtection="1">
      <alignment horizontal="center" vertical="center"/>
    </xf>
    <xf numFmtId="0" fontId="35" fillId="31" borderId="155" xfId="45" applyFont="1" applyFill="1" applyBorder="1" applyAlignment="1" applyProtection="1">
      <alignment horizontal="center" vertical="center"/>
    </xf>
    <xf numFmtId="0" fontId="35" fillId="31" borderId="146" xfId="45" applyFont="1" applyFill="1" applyBorder="1" applyAlignment="1">
      <alignment horizontal="center" vertical="center" wrapText="1"/>
    </xf>
    <xf numFmtId="0" fontId="35" fillId="31" borderId="64" xfId="45" applyFont="1" applyFill="1" applyBorder="1" applyAlignment="1">
      <alignment horizontal="center" vertical="center" wrapText="1"/>
    </xf>
    <xf numFmtId="0" fontId="35" fillId="31" borderId="147" xfId="45" applyFont="1" applyFill="1" applyBorder="1" applyAlignment="1">
      <alignment horizontal="center" vertical="center" wrapText="1"/>
    </xf>
    <xf numFmtId="0" fontId="59" fillId="0" borderId="156" xfId="45" applyFont="1" applyBorder="1" applyAlignment="1">
      <alignment horizontal="center" vertical="center"/>
    </xf>
    <xf numFmtId="0" fontId="59" fillId="0" borderId="35" xfId="45" applyFont="1" applyBorder="1" applyAlignment="1">
      <alignment horizontal="center" vertical="center"/>
    </xf>
    <xf numFmtId="0" fontId="59" fillId="0" borderId="157" xfId="45" applyFont="1" applyBorder="1" applyAlignment="1">
      <alignment horizontal="center" vertical="center"/>
    </xf>
    <xf numFmtId="165" fontId="37" fillId="30" borderId="146" xfId="45" applyNumberFormat="1" applyFont="1" applyFill="1" applyBorder="1" applyAlignment="1">
      <alignment horizontal="left" indent="1"/>
    </xf>
    <xf numFmtId="165" fontId="37" fillId="30" borderId="64" xfId="45" applyNumberFormat="1" applyFont="1" applyFill="1" applyBorder="1" applyAlignment="1">
      <alignment horizontal="left" indent="1"/>
    </xf>
    <xf numFmtId="165" fontId="37" fillId="30" borderId="147" xfId="45" applyNumberFormat="1" applyFont="1" applyFill="1" applyBorder="1" applyAlignment="1">
      <alignment horizontal="left" indent="1"/>
    </xf>
    <xf numFmtId="165" fontId="0" fillId="0" borderId="0" xfId="0" applyNumberFormat="1" applyAlignment="1">
      <alignment horizontal="left"/>
    </xf>
    <xf numFmtId="0" fontId="45" fillId="31" borderId="146" xfId="45" applyFont="1" applyFill="1" applyBorder="1" applyAlignment="1">
      <alignment horizontal="center" vertical="center" wrapText="1"/>
    </xf>
    <xf numFmtId="0" fontId="45" fillId="31" borderId="147" xfId="45" applyFont="1" applyFill="1" applyBorder="1" applyAlignment="1">
      <alignment horizontal="center" vertical="center" wrapText="1"/>
    </xf>
    <xf numFmtId="0" fontId="44" fillId="30" borderId="142" xfId="45" applyFont="1" applyFill="1" applyBorder="1" applyAlignment="1" applyProtection="1">
      <alignment horizontal="left" vertical="top" wrapText="1"/>
      <protection locked="0"/>
    </xf>
    <xf numFmtId="0" fontId="44" fillId="30" borderId="73" xfId="45" applyFont="1" applyFill="1" applyBorder="1" applyAlignment="1" applyProtection="1">
      <alignment horizontal="left" vertical="top" wrapText="1"/>
      <protection locked="0"/>
    </xf>
    <xf numFmtId="0" fontId="44" fillId="30" borderId="72" xfId="45" applyFont="1" applyFill="1" applyBorder="1" applyAlignment="1" applyProtection="1">
      <alignment horizontal="left" vertical="top" wrapText="1"/>
      <protection locked="0"/>
    </xf>
    <xf numFmtId="1" fontId="46" fillId="30" borderId="158" xfId="45" applyNumberFormat="1" applyFont="1" applyFill="1" applyBorder="1" applyAlignment="1" applyProtection="1">
      <alignment horizontal="center" vertical="center" wrapText="1"/>
    </xf>
    <xf numFmtId="1" fontId="46" fillId="30" borderId="158" xfId="45" applyNumberFormat="1" applyFont="1" applyFill="1" applyBorder="1" applyAlignment="1" applyProtection="1">
      <alignment horizontal="center" vertical="center" wrapText="1"/>
      <protection locked="0"/>
    </xf>
    <xf numFmtId="1" fontId="46" fillId="30" borderId="146" xfId="45" applyNumberFormat="1" applyFont="1" applyFill="1" applyBorder="1" applyAlignment="1" applyProtection="1">
      <alignment horizontal="center" vertical="center" wrapText="1"/>
      <protection locked="0"/>
    </xf>
    <xf numFmtId="1" fontId="46" fillId="30" borderId="147" xfId="45" applyNumberFormat="1" applyFont="1" applyFill="1" applyBorder="1" applyAlignment="1" applyProtection="1">
      <alignment horizontal="center" vertical="center" wrapText="1"/>
      <protection locked="0"/>
    </xf>
    <xf numFmtId="0" fontId="75" fillId="0" borderId="159" xfId="45" applyFont="1" applyBorder="1" applyAlignment="1">
      <alignment horizontal="center"/>
    </xf>
    <xf numFmtId="0" fontId="75" fillId="0" borderId="160" xfId="45" applyFont="1" applyBorder="1" applyAlignment="1">
      <alignment horizontal="center"/>
    </xf>
    <xf numFmtId="0" fontId="75" fillId="0" borderId="161" xfId="45" applyFont="1" applyBorder="1" applyAlignment="1">
      <alignment horizontal="center"/>
    </xf>
    <xf numFmtId="0" fontId="33" fillId="0" borderId="162" xfId="0" applyFont="1" applyBorder="1" applyAlignment="1">
      <alignment horizontal="center"/>
    </xf>
    <xf numFmtId="0" fontId="33" fillId="0" borderId="163" xfId="0" applyFont="1" applyBorder="1" applyAlignment="1">
      <alignment horizontal="center"/>
    </xf>
    <xf numFmtId="0" fontId="33" fillId="0" borderId="164" xfId="0" applyFont="1" applyBorder="1" applyAlignment="1">
      <alignment horizontal="center"/>
    </xf>
    <xf numFmtId="0" fontId="38" fillId="31" borderId="165" xfId="45" applyFont="1" applyFill="1" applyBorder="1" applyAlignment="1">
      <alignment horizontal="center" vertical="center"/>
    </xf>
    <xf numFmtId="0" fontId="38" fillId="31" borderId="166" xfId="45" applyFont="1" applyFill="1" applyBorder="1" applyAlignment="1">
      <alignment horizontal="center" vertical="center"/>
    </xf>
    <xf numFmtId="0" fontId="38" fillId="31" borderId="167" xfId="45" applyFont="1" applyFill="1" applyBorder="1" applyAlignment="1">
      <alignment horizontal="center" vertical="center"/>
    </xf>
    <xf numFmtId="0" fontId="51" fillId="0" borderId="153" xfId="45" applyFont="1" applyBorder="1" applyAlignment="1">
      <alignment horizontal="left"/>
    </xf>
    <xf numFmtId="0" fontId="51" fillId="0" borderId="64" xfId="45" applyFont="1" applyBorder="1" applyAlignment="1">
      <alignment horizontal="left"/>
    </xf>
    <xf numFmtId="0" fontId="51" fillId="0" borderId="147" xfId="45" applyFont="1" applyBorder="1" applyAlignment="1">
      <alignment horizontal="left"/>
    </xf>
    <xf numFmtId="0" fontId="35" fillId="0" borderId="146" xfId="45" applyFont="1" applyBorder="1" applyAlignment="1">
      <alignment horizontal="left" indent="1"/>
    </xf>
    <xf numFmtId="0" fontId="35" fillId="0" borderId="64" xfId="45" applyFont="1" applyBorder="1" applyAlignment="1">
      <alignment horizontal="left" indent="1"/>
    </xf>
    <xf numFmtId="0" fontId="35" fillId="0" borderId="168" xfId="45" applyFont="1" applyBorder="1" applyAlignment="1">
      <alignment horizontal="left" indent="1"/>
    </xf>
    <xf numFmtId="0" fontId="35" fillId="0" borderId="147" xfId="45" applyFont="1" applyBorder="1" applyAlignment="1">
      <alignment horizontal="left" indent="1"/>
    </xf>
    <xf numFmtId="0" fontId="31" fillId="0" borderId="146" xfId="45" applyFont="1" applyBorder="1" applyAlignment="1">
      <alignment horizontal="left"/>
    </xf>
    <xf numFmtId="0" fontId="31" fillId="0" borderId="64" xfId="45" applyFont="1" applyBorder="1" applyAlignment="1">
      <alignment horizontal="left"/>
    </xf>
    <xf numFmtId="0" fontId="38" fillId="31" borderId="169" xfId="45" applyFont="1" applyFill="1" applyBorder="1" applyAlignment="1">
      <alignment horizontal="center" vertical="center"/>
    </xf>
    <xf numFmtId="0" fontId="38" fillId="31" borderId="170" xfId="45" applyFont="1" applyFill="1" applyBorder="1" applyAlignment="1">
      <alignment horizontal="center" vertical="center"/>
    </xf>
    <xf numFmtId="0" fontId="44" fillId="30" borderId="65" xfId="45" applyFont="1" applyFill="1" applyBorder="1" applyAlignment="1" applyProtection="1">
      <alignment horizontal="left" vertical="top" wrapText="1"/>
    </xf>
    <xf numFmtId="0" fontId="31" fillId="30" borderId="146" xfId="45" applyFont="1" applyFill="1" applyBorder="1" applyAlignment="1">
      <alignment horizontal="left"/>
    </xf>
    <xf numFmtId="0" fontId="31" fillId="30" borderId="64" xfId="45" applyFont="1" applyFill="1" applyBorder="1" applyAlignment="1">
      <alignment horizontal="left"/>
    </xf>
    <xf numFmtId="0" fontId="42" fillId="0" borderId="171" xfId="45" applyFont="1" applyFill="1" applyBorder="1" applyAlignment="1">
      <alignment horizontal="left" vertical="top"/>
    </xf>
    <xf numFmtId="0" fontId="42" fillId="0" borderId="172" xfId="45" applyFont="1" applyFill="1" applyBorder="1" applyAlignment="1">
      <alignment horizontal="left" vertical="top"/>
    </xf>
    <xf numFmtId="0" fontId="42" fillId="0" borderId="173" xfId="45" applyFont="1" applyFill="1" applyBorder="1" applyAlignment="1">
      <alignment horizontal="left" vertical="top"/>
    </xf>
    <xf numFmtId="0" fontId="42" fillId="0" borderId="174" xfId="45" applyFont="1" applyFill="1" applyBorder="1" applyAlignment="1">
      <alignment horizontal="left" vertical="top"/>
    </xf>
    <xf numFmtId="0" fontId="37" fillId="30" borderId="146" xfId="45" applyFont="1" applyFill="1" applyBorder="1" applyAlignment="1">
      <alignment horizontal="left" indent="1"/>
    </xf>
    <xf numFmtId="0" fontId="37" fillId="30" borderId="64" xfId="45" applyFont="1" applyFill="1" applyBorder="1" applyAlignment="1">
      <alignment horizontal="left" indent="1"/>
    </xf>
    <xf numFmtId="0" fontId="37" fillId="30" borderId="168" xfId="45" applyFont="1" applyFill="1" applyBorder="1" applyAlignment="1">
      <alignment horizontal="left" indent="1"/>
    </xf>
    <xf numFmtId="165" fontId="37" fillId="30" borderId="146" xfId="45" applyNumberFormat="1" applyFont="1" applyFill="1" applyBorder="1" applyAlignment="1">
      <alignment horizontal="left" vertical="center" indent="1"/>
    </xf>
    <xf numFmtId="165" fontId="37" fillId="30" borderId="64" xfId="45" applyNumberFormat="1" applyFont="1" applyFill="1" applyBorder="1" applyAlignment="1">
      <alignment horizontal="left" vertical="center" indent="1"/>
    </xf>
    <xf numFmtId="165" fontId="37" fillId="30" borderId="168" xfId="45" applyNumberFormat="1" applyFont="1" applyFill="1" applyBorder="1" applyAlignment="1">
      <alignment horizontal="left" vertical="center" indent="1"/>
    </xf>
    <xf numFmtId="0" fontId="31" fillId="30" borderId="142" xfId="45" applyFont="1" applyFill="1" applyBorder="1" applyAlignment="1">
      <alignment horizontal="left"/>
    </xf>
    <xf numFmtId="0" fontId="31" fillId="30" borderId="73" xfId="45" applyFont="1" applyFill="1" applyBorder="1" applyAlignment="1">
      <alignment horizontal="left"/>
    </xf>
    <xf numFmtId="165" fontId="37" fillId="30" borderId="175" xfId="45" applyNumberFormat="1" applyFont="1" applyFill="1" applyBorder="1" applyAlignment="1">
      <alignment horizontal="left" vertical="center" indent="1"/>
    </xf>
    <xf numFmtId="165" fontId="37" fillId="30" borderId="35" xfId="45" applyNumberFormat="1" applyFont="1" applyFill="1" applyBorder="1" applyAlignment="1">
      <alignment horizontal="left" vertical="center" indent="1"/>
    </xf>
    <xf numFmtId="165" fontId="37" fillId="30" borderId="157" xfId="45" applyNumberFormat="1" applyFont="1" applyFill="1" applyBorder="1" applyAlignment="1">
      <alignment horizontal="left" vertical="center" indent="1"/>
    </xf>
    <xf numFmtId="0" fontId="46" fillId="30" borderId="146" xfId="45" applyFont="1" applyFill="1" applyBorder="1" applyAlignment="1" applyProtection="1">
      <alignment horizontal="center" vertical="center" wrapText="1"/>
    </xf>
    <xf numFmtId="0" fontId="46" fillId="30" borderId="147" xfId="45" applyFont="1" applyFill="1" applyBorder="1" applyAlignment="1" applyProtection="1">
      <alignment horizontal="center" vertical="center" wrapText="1"/>
    </xf>
    <xf numFmtId="0" fontId="35" fillId="31" borderId="153" xfId="45" applyFont="1" applyFill="1" applyBorder="1" applyAlignment="1">
      <alignment horizontal="center" vertical="center" wrapText="1"/>
    </xf>
    <xf numFmtId="0" fontId="35" fillId="31" borderId="154" xfId="45" applyFont="1" applyFill="1" applyBorder="1" applyAlignment="1">
      <alignment horizontal="center" vertical="center" wrapText="1"/>
    </xf>
    <xf numFmtId="0" fontId="35" fillId="31" borderId="176" xfId="45" applyFont="1" applyFill="1" applyBorder="1" applyAlignment="1">
      <alignment horizontal="center" vertical="center" wrapText="1"/>
    </xf>
    <xf numFmtId="167" fontId="33" fillId="0" borderId="146" xfId="45" applyNumberFormat="1" applyFont="1" applyBorder="1" applyAlignment="1">
      <alignment horizontal="center" vertical="center"/>
    </xf>
    <xf numFmtId="167" fontId="33" fillId="0" borderId="177" xfId="45" applyNumberFormat="1" applyFont="1" applyBorder="1" applyAlignment="1">
      <alignment horizontal="center" vertical="center"/>
    </xf>
    <xf numFmtId="0" fontId="6" fillId="31" borderId="137" xfId="45" applyFont="1" applyFill="1" applyBorder="1" applyAlignment="1">
      <alignment horizontal="center" vertical="center" wrapText="1"/>
    </xf>
    <xf numFmtId="0" fontId="6" fillId="31" borderId="138" xfId="45" applyFont="1" applyFill="1" applyBorder="1" applyAlignment="1">
      <alignment horizontal="center" vertical="center" wrapText="1"/>
    </xf>
    <xf numFmtId="0" fontId="35" fillId="31" borderId="65" xfId="45" applyFont="1" applyFill="1" applyBorder="1" applyAlignment="1">
      <alignment horizontal="center" vertical="center" wrapText="1"/>
    </xf>
    <xf numFmtId="49" fontId="33" fillId="0" borderId="146" xfId="0" applyNumberFormat="1" applyFont="1" applyFill="1" applyBorder="1" applyAlignment="1" applyProtection="1">
      <alignment horizontal="center" vertical="center"/>
      <protection locked="0"/>
    </xf>
    <xf numFmtId="0" fontId="37" fillId="30" borderId="142" xfId="45" applyFont="1" applyFill="1" applyBorder="1" applyAlignment="1">
      <alignment horizontal="left" indent="1"/>
    </xf>
    <xf numFmtId="0" fontId="37" fillId="30" borderId="73" xfId="45" applyFont="1" applyFill="1" applyBorder="1" applyAlignment="1">
      <alignment horizontal="left" indent="1"/>
    </xf>
    <xf numFmtId="0" fontId="37" fillId="30" borderId="72" xfId="45" applyFont="1" applyFill="1" applyBorder="1" applyAlignment="1">
      <alignment horizontal="left" indent="1"/>
    </xf>
    <xf numFmtId="0" fontId="35" fillId="31" borderId="68" xfId="45" applyFont="1" applyFill="1" applyBorder="1" applyAlignment="1">
      <alignment horizontal="center" vertical="center" wrapText="1"/>
    </xf>
    <xf numFmtId="0" fontId="35" fillId="31" borderId="152" xfId="45" applyFont="1" applyFill="1" applyBorder="1" applyAlignment="1">
      <alignment horizontal="center" vertical="center" wrapText="1"/>
    </xf>
    <xf numFmtId="164" fontId="33" fillId="0" borderId="146" xfId="0" applyNumberFormat="1" applyFont="1" applyFill="1" applyBorder="1" applyAlignment="1" applyProtection="1">
      <alignment horizontal="center" vertical="center"/>
      <protection locked="0"/>
    </xf>
    <xf numFmtId="164" fontId="33" fillId="0" borderId="147" xfId="0" applyNumberFormat="1" applyFont="1" applyFill="1" applyBorder="1" applyAlignment="1" applyProtection="1">
      <alignment horizontal="center" vertical="center"/>
      <protection locked="0"/>
    </xf>
    <xf numFmtId="164" fontId="33" fillId="0" borderId="146" xfId="45" applyNumberFormat="1" applyFont="1" applyBorder="1" applyAlignment="1" applyProtection="1">
      <alignment horizontal="center" vertical="center"/>
    </xf>
    <xf numFmtId="164" fontId="33" fillId="0" borderId="147" xfId="45" applyNumberFormat="1" applyFont="1" applyBorder="1" applyAlignment="1" applyProtection="1">
      <alignment horizontal="center" vertical="center"/>
    </xf>
    <xf numFmtId="0" fontId="42" fillId="0" borderId="142" xfId="45" applyFont="1" applyFill="1" applyBorder="1" applyAlignment="1">
      <alignment horizontal="left" vertical="top"/>
    </xf>
    <xf numFmtId="0" fontId="42" fillId="0" borderId="73" xfId="45" applyFont="1" applyFill="1" applyBorder="1" applyAlignment="1">
      <alignment horizontal="left" vertical="top"/>
    </xf>
    <xf numFmtId="0" fontId="41" fillId="0" borderId="142" xfId="45" applyFont="1" applyFill="1" applyBorder="1" applyAlignment="1">
      <alignment horizontal="left" vertical="top"/>
    </xf>
    <xf numFmtId="0" fontId="41" fillId="0" borderId="73" xfId="45" applyFont="1" applyFill="1" applyBorder="1" applyAlignment="1">
      <alignment horizontal="left" vertical="top"/>
    </xf>
    <xf numFmtId="0" fontId="35" fillId="31" borderId="178" xfId="45" applyFont="1" applyFill="1" applyBorder="1" applyAlignment="1">
      <alignment horizontal="center" vertical="center" wrapText="1"/>
    </xf>
    <xf numFmtId="0" fontId="0" fillId="0" borderId="153" xfId="0" applyFill="1" applyBorder="1" applyAlignment="1">
      <alignment horizontal="center"/>
    </xf>
    <xf numFmtId="0" fontId="0" fillId="0" borderId="64" xfId="0" applyFill="1" applyBorder="1" applyAlignment="1">
      <alignment horizontal="center"/>
    </xf>
    <xf numFmtId="0" fontId="0" fillId="0" borderId="147" xfId="0" applyFill="1" applyBorder="1" applyAlignment="1">
      <alignment horizontal="center"/>
    </xf>
    <xf numFmtId="0" fontId="41" fillId="0" borderId="179" xfId="45" applyFont="1" applyFill="1" applyBorder="1" applyAlignment="1">
      <alignment horizontal="left" vertical="top"/>
    </xf>
    <xf numFmtId="0" fontId="30" fillId="0" borderId="45" xfId="0" applyFont="1" applyBorder="1" applyAlignment="1">
      <alignment horizontal="center"/>
    </xf>
    <xf numFmtId="0" fontId="31" fillId="30" borderId="153" xfId="45" applyFont="1" applyFill="1" applyBorder="1" applyAlignment="1">
      <alignment horizontal="left"/>
    </xf>
    <xf numFmtId="0" fontId="31" fillId="30" borderId="147" xfId="45" applyFont="1" applyFill="1" applyBorder="1" applyAlignment="1">
      <alignment horizontal="left"/>
    </xf>
    <xf numFmtId="0" fontId="0" fillId="0" borderId="146" xfId="0" applyFill="1" applyBorder="1" applyAlignment="1">
      <alignment horizontal="center"/>
    </xf>
    <xf numFmtId="0" fontId="31" fillId="30" borderId="179" xfId="45" applyFont="1" applyFill="1" applyBorder="1" applyAlignment="1">
      <alignment horizontal="left"/>
    </xf>
    <xf numFmtId="0" fontId="31" fillId="30" borderId="72" xfId="45" applyFont="1" applyFill="1" applyBorder="1" applyAlignment="1">
      <alignment horizontal="left"/>
    </xf>
    <xf numFmtId="0" fontId="37" fillId="30" borderId="147" xfId="45" applyFont="1" applyFill="1" applyBorder="1" applyAlignment="1">
      <alignment horizontal="left" indent="1"/>
    </xf>
    <xf numFmtId="0" fontId="39" fillId="0" borderId="146" xfId="45" applyNumberFormat="1" applyFont="1" applyFill="1" applyBorder="1" applyAlignment="1">
      <alignment horizontal="center"/>
    </xf>
    <xf numFmtId="0" fontId="39" fillId="0" borderId="64" xfId="45" applyNumberFormat="1" applyFont="1" applyFill="1" applyBorder="1" applyAlignment="1">
      <alignment horizontal="center"/>
    </xf>
    <xf numFmtId="0" fontId="39" fillId="0" borderId="147" xfId="45" applyNumberFormat="1" applyFont="1" applyFill="1" applyBorder="1" applyAlignment="1">
      <alignment horizontal="center"/>
    </xf>
    <xf numFmtId="0" fontId="53" fillId="0" borderId="180" xfId="45" applyFont="1" applyBorder="1" applyAlignment="1">
      <alignment horizontal="center"/>
    </xf>
    <xf numFmtId="0" fontId="53" fillId="0" borderId="63" xfId="45" applyFont="1" applyBorder="1" applyAlignment="1">
      <alignment horizontal="center"/>
    </xf>
    <xf numFmtId="0" fontId="53" fillId="0" borderId="181" xfId="45" applyFont="1" applyBorder="1" applyAlignment="1">
      <alignment horizontal="center"/>
    </xf>
    <xf numFmtId="0" fontId="46" fillId="30" borderId="142" xfId="45" applyFont="1" applyFill="1" applyBorder="1" applyAlignment="1" applyProtection="1">
      <alignment horizontal="center" vertical="center" wrapText="1"/>
    </xf>
    <xf numFmtId="0" fontId="46" fillId="30" borderId="72" xfId="45" applyFont="1" applyFill="1" applyBorder="1" applyAlignment="1" applyProtection="1">
      <alignment horizontal="center" vertical="center" wrapText="1"/>
    </xf>
    <xf numFmtId="1" fontId="46" fillId="30" borderId="142" xfId="45" applyNumberFormat="1" applyFont="1" applyFill="1" applyBorder="1" applyAlignment="1" applyProtection="1">
      <alignment horizontal="center" vertical="center" wrapText="1"/>
      <protection locked="0"/>
    </xf>
    <xf numFmtId="1" fontId="46" fillId="30" borderId="72" xfId="45" applyNumberFormat="1" applyFont="1" applyFill="1" applyBorder="1" applyAlignment="1" applyProtection="1">
      <alignment horizontal="center" vertical="center" wrapText="1"/>
      <protection locked="0"/>
    </xf>
    <xf numFmtId="0" fontId="44" fillId="30" borderId="182" xfId="45" applyFont="1" applyFill="1" applyBorder="1" applyAlignment="1" applyProtection="1">
      <alignment horizontal="left" vertical="top" wrapText="1"/>
    </xf>
    <xf numFmtId="0" fontId="45" fillId="32" borderId="0" xfId="0" applyFont="1" applyFill="1" applyAlignment="1">
      <alignment horizont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cellStyle name="Currency" xfId="29" builtinId="4"/>
    <cellStyle name="Currency 2" xfId="30"/>
    <cellStyle name="Currency0" xfId="31"/>
    <cellStyle name="Date" xfId="32"/>
    <cellStyle name="Explanatory Text" xfId="33" builtinId="53" customBuiltin="1"/>
    <cellStyle name="Fixed" xfId="34"/>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ormal" xfId="0" builtinId="0"/>
    <cellStyle name="Normal 2" xfId="43"/>
    <cellStyle name="Normal 3" xfId="44"/>
    <cellStyle name="Normal_OJT - EXAMPLE #1 - Agreement - FIRMNAME-2013-100" xfId="45"/>
    <cellStyle name="Note" xfId="46" builtinId="10" customBuiltin="1"/>
    <cellStyle name="Output" xfId="47" builtinId="21" customBuiltin="1"/>
    <cellStyle name="Percent" xfId="48" builtinId="5"/>
    <cellStyle name="Percent 2" xfId="49"/>
    <cellStyle name="Title" xfId="50" builtinId="15" customBuiltin="1"/>
    <cellStyle name="Total" xfId="51" builtinId="25" customBuiltin="1"/>
    <cellStyle name="Warning Text" xfId="52" builtinId="11" customBuiltin="1"/>
  </cellStyles>
  <dxfs count="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228600</xdr:colOff>
      <xdr:row>26</xdr:row>
      <xdr:rowOff>139700</xdr:rowOff>
    </xdr:from>
    <xdr:to>
      <xdr:col>3</xdr:col>
      <xdr:colOff>444500</xdr:colOff>
      <xdr:row>37</xdr:row>
      <xdr:rowOff>101600</xdr:rowOff>
    </xdr:to>
    <xdr:sp macro="" textlink="">
      <xdr:nvSpPr>
        <xdr:cNvPr id="2469" name="Line 1"/>
        <xdr:cNvSpPr>
          <a:spLocks noChangeShapeType="1"/>
        </xdr:cNvSpPr>
      </xdr:nvSpPr>
      <xdr:spPr bwMode="auto">
        <a:xfrm>
          <a:off x="914400" y="5473700"/>
          <a:ext cx="2971800" cy="2082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xdr:col>
      <xdr:colOff>292100</xdr:colOff>
      <xdr:row>46</xdr:row>
      <xdr:rowOff>101600</xdr:rowOff>
    </xdr:from>
    <xdr:to>
      <xdr:col>3</xdr:col>
      <xdr:colOff>444500</xdr:colOff>
      <xdr:row>56</xdr:row>
      <xdr:rowOff>101600</xdr:rowOff>
    </xdr:to>
    <xdr:sp macro="" textlink="">
      <xdr:nvSpPr>
        <xdr:cNvPr id="2470" name="Line 2"/>
        <xdr:cNvSpPr>
          <a:spLocks noChangeShapeType="1"/>
        </xdr:cNvSpPr>
      </xdr:nvSpPr>
      <xdr:spPr bwMode="auto">
        <a:xfrm>
          <a:off x="977900" y="9359900"/>
          <a:ext cx="2908300" cy="1930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xdr:col>
      <xdr:colOff>330200</xdr:colOff>
      <xdr:row>66</xdr:row>
      <xdr:rowOff>114300</xdr:rowOff>
    </xdr:from>
    <xdr:to>
      <xdr:col>3</xdr:col>
      <xdr:colOff>444500</xdr:colOff>
      <xdr:row>75</xdr:row>
      <xdr:rowOff>101600</xdr:rowOff>
    </xdr:to>
    <xdr:sp macro="" textlink="">
      <xdr:nvSpPr>
        <xdr:cNvPr id="2471" name="Line 4"/>
        <xdr:cNvSpPr>
          <a:spLocks noChangeShapeType="1"/>
        </xdr:cNvSpPr>
      </xdr:nvSpPr>
      <xdr:spPr bwMode="auto">
        <a:xfrm>
          <a:off x="1016000" y="13296900"/>
          <a:ext cx="2870200" cy="1727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457200</xdr:colOff>
      <xdr:row>36</xdr:row>
      <xdr:rowOff>12700</xdr:rowOff>
    </xdr:from>
    <xdr:to>
      <xdr:col>4</xdr:col>
      <xdr:colOff>63500</xdr:colOff>
      <xdr:row>38</xdr:row>
      <xdr:rowOff>50800</xdr:rowOff>
    </xdr:to>
    <xdr:sp macro="" textlink="">
      <xdr:nvSpPr>
        <xdr:cNvPr id="2472" name="Oval 4"/>
        <xdr:cNvSpPr>
          <a:spLocks noChangeArrowheads="1"/>
        </xdr:cNvSpPr>
      </xdr:nvSpPr>
      <xdr:spPr bwMode="auto">
        <a:xfrm>
          <a:off x="3898900" y="7277100"/>
          <a:ext cx="279400" cy="419100"/>
        </a:xfrm>
        <a:prstGeom prst="ellipse">
          <a:avLst/>
        </a:prstGeom>
        <a:solidFill>
          <a:srgbClr val="FFFFFF">
            <a:alpha val="0"/>
          </a:srgbClr>
        </a:solidFill>
        <a:ln w="9525">
          <a:solidFill>
            <a:srgbClr val="000000"/>
          </a:solidFill>
          <a:round/>
          <a:headEnd/>
          <a:tailEnd/>
        </a:ln>
      </xdr:spPr>
      <xdr:txBody>
        <a:bodyPr rtlCol="0"/>
        <a:lstStyle/>
        <a:p>
          <a:pPr algn="ctr"/>
          <a:endParaRPr lang="en-US"/>
        </a:p>
      </xdr:txBody>
    </xdr:sp>
    <xdr:clientData/>
  </xdr:twoCellAnchor>
  <xdr:twoCellAnchor>
    <xdr:from>
      <xdr:col>3</xdr:col>
      <xdr:colOff>457200</xdr:colOff>
      <xdr:row>55</xdr:row>
      <xdr:rowOff>12700</xdr:rowOff>
    </xdr:from>
    <xdr:to>
      <xdr:col>4</xdr:col>
      <xdr:colOff>76200</xdr:colOff>
      <xdr:row>57</xdr:row>
      <xdr:rowOff>50800</xdr:rowOff>
    </xdr:to>
    <xdr:sp macro="" textlink="">
      <xdr:nvSpPr>
        <xdr:cNvPr id="2473" name="Oval 5"/>
        <xdr:cNvSpPr>
          <a:spLocks noChangeArrowheads="1"/>
        </xdr:cNvSpPr>
      </xdr:nvSpPr>
      <xdr:spPr bwMode="auto">
        <a:xfrm>
          <a:off x="3898900" y="11010900"/>
          <a:ext cx="292100" cy="419100"/>
        </a:xfrm>
        <a:prstGeom prst="ellipse">
          <a:avLst/>
        </a:prstGeom>
        <a:solidFill>
          <a:srgbClr val="FFFFFF">
            <a:alpha val="0"/>
          </a:srgbClr>
        </a:solidFill>
        <a:ln w="9525">
          <a:solidFill>
            <a:srgbClr val="000000"/>
          </a:solidFill>
          <a:round/>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71755</xdr:colOff>
      <xdr:row>43</xdr:row>
      <xdr:rowOff>35123</xdr:rowOff>
    </xdr:from>
    <xdr:to>
      <xdr:col>7</xdr:col>
      <xdr:colOff>932110</xdr:colOff>
      <xdr:row>43</xdr:row>
      <xdr:rowOff>35123</xdr:rowOff>
    </xdr:to>
    <xdr:sp macro="" textlink="">
      <xdr:nvSpPr>
        <xdr:cNvPr id="119809" name="Text Box 1"/>
        <xdr:cNvSpPr txBox="1">
          <a:spLocks noChangeArrowheads="1"/>
        </xdr:cNvSpPr>
      </xdr:nvSpPr>
      <xdr:spPr bwMode="auto">
        <a:xfrm>
          <a:off x="144780" y="3268980"/>
          <a:ext cx="7322820" cy="685800"/>
        </a:xfrm>
        <a:prstGeom prst="rect">
          <a:avLst/>
        </a:prstGeom>
        <a:solidFill>
          <a:srgbClr val="FF8080"/>
        </a:solidFill>
        <a:ln w="9525">
          <a:solidFill>
            <a:srgbClr val="000000"/>
          </a:solidFill>
          <a:miter lim="800000"/>
          <a:headEnd/>
          <a:tailEnd/>
        </a:ln>
      </xdr:spPr>
      <xdr:txBody>
        <a:bodyPr vertOverflow="clip" wrap="square" lIns="36576" tIns="27432" rIns="0" bIns="0" anchor="t" upright="1"/>
        <a:lstStyle/>
        <a:p>
          <a:pPr algn="l" rtl="0">
            <a:defRPr sz="1000"/>
          </a:pPr>
          <a:r>
            <a:rPr lang="en-US" sz="1100" b="1" i="0" u="none" strike="noStrike" baseline="0">
              <a:solidFill>
                <a:srgbClr val="000000"/>
              </a:solidFill>
              <a:latin typeface="Arial"/>
              <a:cs typeface="Arial"/>
            </a:rPr>
            <a:t>Is the row too tall or is some of the text not showing</a:t>
          </a:r>
          <a:r>
            <a:rPr lang="en-US" sz="900" b="0" i="0" u="none" strike="noStrike" baseline="0">
              <a:solidFill>
                <a:srgbClr val="000000"/>
              </a:solidFill>
              <a:latin typeface="Arial"/>
              <a:cs typeface="Arial"/>
            </a:rPr>
            <a:t>?  You can adjust the height of the row by pulling the line of the bottom border down from the far left row-indicator until the row height is as desired. Make sure you have a cell selected in the row.</a:t>
          </a:r>
        </a:p>
        <a:p>
          <a:pPr algn="l" rtl="0">
            <a:defRPr sz="1000"/>
          </a:pPr>
          <a:r>
            <a:rPr lang="en-US" sz="1100" b="1" i="0" u="none" strike="noStrike" baseline="0">
              <a:solidFill>
                <a:srgbClr val="000000"/>
              </a:solidFill>
              <a:latin typeface="Arial"/>
              <a:cs typeface="Arial"/>
            </a:rPr>
            <a:t>Are there rows that are not used</a:t>
          </a:r>
          <a:r>
            <a:rPr lang="en-US" sz="900" b="0" i="0" u="none" strike="noStrike" baseline="0">
              <a:solidFill>
                <a:srgbClr val="000000"/>
              </a:solidFill>
              <a:latin typeface="Arial"/>
              <a:cs typeface="Arial"/>
            </a:rPr>
            <a:t>? You can hide a row by selecting the first cell in the row (under Existing Skills) and then right-clicking the row number indicator (far left) and then choose 'Hide'. Repeat as necessary.</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71755</xdr:colOff>
      <xdr:row>43</xdr:row>
      <xdr:rowOff>35123</xdr:rowOff>
    </xdr:from>
    <xdr:to>
      <xdr:col>7</xdr:col>
      <xdr:colOff>932110</xdr:colOff>
      <xdr:row>43</xdr:row>
      <xdr:rowOff>35123</xdr:rowOff>
    </xdr:to>
    <xdr:sp macro="" textlink="">
      <xdr:nvSpPr>
        <xdr:cNvPr id="2" name="Text Box 1"/>
        <xdr:cNvSpPr txBox="1">
          <a:spLocks noChangeArrowheads="1"/>
        </xdr:cNvSpPr>
      </xdr:nvSpPr>
      <xdr:spPr bwMode="auto">
        <a:xfrm>
          <a:off x="182880" y="8702873"/>
          <a:ext cx="6191322" cy="0"/>
        </a:xfrm>
        <a:prstGeom prst="rect">
          <a:avLst/>
        </a:prstGeom>
        <a:solidFill>
          <a:srgbClr val="FF8080"/>
        </a:solidFill>
        <a:ln w="9525">
          <a:solidFill>
            <a:srgbClr val="000000"/>
          </a:solidFill>
          <a:miter lim="800000"/>
          <a:headEnd/>
          <a:tailEnd/>
        </a:ln>
      </xdr:spPr>
      <xdr:txBody>
        <a:bodyPr vertOverflow="clip" wrap="square" lIns="36576" tIns="27432" rIns="0" bIns="0" anchor="t" upright="1"/>
        <a:lstStyle/>
        <a:p>
          <a:pPr algn="l" rtl="0">
            <a:defRPr sz="1000"/>
          </a:pPr>
          <a:r>
            <a:rPr lang="en-US" sz="1100" b="1" i="0" u="none" strike="noStrike" baseline="0">
              <a:solidFill>
                <a:srgbClr val="000000"/>
              </a:solidFill>
              <a:latin typeface="Arial"/>
              <a:cs typeface="Arial"/>
            </a:rPr>
            <a:t>Is the row too tall or is some of the text not showing</a:t>
          </a:r>
          <a:r>
            <a:rPr lang="en-US" sz="900" b="0" i="0" u="none" strike="noStrike" baseline="0">
              <a:solidFill>
                <a:srgbClr val="000000"/>
              </a:solidFill>
              <a:latin typeface="Arial"/>
              <a:cs typeface="Arial"/>
            </a:rPr>
            <a:t>?  You can adjust the height of the row by pulling the line of the bottom border down from the far left row-indicator until the row height is as desired. Make sure you have a cell selected in the row.</a:t>
          </a:r>
        </a:p>
        <a:p>
          <a:pPr algn="l" rtl="0">
            <a:defRPr sz="1000"/>
          </a:pPr>
          <a:r>
            <a:rPr lang="en-US" sz="1100" b="1" i="0" u="none" strike="noStrike" baseline="0">
              <a:solidFill>
                <a:srgbClr val="000000"/>
              </a:solidFill>
              <a:latin typeface="Arial"/>
              <a:cs typeface="Arial"/>
            </a:rPr>
            <a:t>Are there rows that are not used</a:t>
          </a:r>
          <a:r>
            <a:rPr lang="en-US" sz="900" b="0" i="0" u="none" strike="noStrike" baseline="0">
              <a:solidFill>
                <a:srgbClr val="000000"/>
              </a:solidFill>
              <a:latin typeface="Arial"/>
              <a:cs typeface="Arial"/>
            </a:rPr>
            <a:t>? You can hide a row by selecting the first cell in the row (under Existing Skills) and then right-clicking the row number indicator (far left) and then choose 'Hide'. Repeat as necessary.</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71755</xdr:colOff>
      <xdr:row>43</xdr:row>
      <xdr:rowOff>35123</xdr:rowOff>
    </xdr:from>
    <xdr:to>
      <xdr:col>7</xdr:col>
      <xdr:colOff>932110</xdr:colOff>
      <xdr:row>43</xdr:row>
      <xdr:rowOff>35123</xdr:rowOff>
    </xdr:to>
    <xdr:sp macro="" textlink="">
      <xdr:nvSpPr>
        <xdr:cNvPr id="2" name="Text Box 1"/>
        <xdr:cNvSpPr txBox="1">
          <a:spLocks noChangeArrowheads="1"/>
        </xdr:cNvSpPr>
      </xdr:nvSpPr>
      <xdr:spPr bwMode="auto">
        <a:xfrm>
          <a:off x="182880" y="8702873"/>
          <a:ext cx="6191322" cy="0"/>
        </a:xfrm>
        <a:prstGeom prst="rect">
          <a:avLst/>
        </a:prstGeom>
        <a:solidFill>
          <a:srgbClr val="FF8080"/>
        </a:solidFill>
        <a:ln w="9525">
          <a:solidFill>
            <a:srgbClr val="000000"/>
          </a:solidFill>
          <a:miter lim="800000"/>
          <a:headEnd/>
          <a:tailEnd/>
        </a:ln>
      </xdr:spPr>
      <xdr:txBody>
        <a:bodyPr vertOverflow="clip" wrap="square" lIns="36576" tIns="27432" rIns="0" bIns="0" anchor="t" upright="1"/>
        <a:lstStyle/>
        <a:p>
          <a:pPr algn="l" rtl="0">
            <a:defRPr sz="1000"/>
          </a:pPr>
          <a:r>
            <a:rPr lang="en-US" sz="1100" b="1" i="0" u="none" strike="noStrike" baseline="0">
              <a:solidFill>
                <a:srgbClr val="000000"/>
              </a:solidFill>
              <a:latin typeface="Arial"/>
              <a:cs typeface="Arial"/>
            </a:rPr>
            <a:t>Is the row too tall or is some of the text not showing</a:t>
          </a:r>
          <a:r>
            <a:rPr lang="en-US" sz="900" b="0" i="0" u="none" strike="noStrike" baseline="0">
              <a:solidFill>
                <a:srgbClr val="000000"/>
              </a:solidFill>
              <a:latin typeface="Arial"/>
              <a:cs typeface="Arial"/>
            </a:rPr>
            <a:t>?  You can adjust the height of the row by pulling the line of the bottom border down from the far left row-indicator until the row height is as desired. Make sure you have a cell selected in the row.</a:t>
          </a:r>
        </a:p>
        <a:p>
          <a:pPr algn="l" rtl="0">
            <a:defRPr sz="1000"/>
          </a:pPr>
          <a:r>
            <a:rPr lang="en-US" sz="1100" b="1" i="0" u="none" strike="noStrike" baseline="0">
              <a:solidFill>
                <a:srgbClr val="000000"/>
              </a:solidFill>
              <a:latin typeface="Arial"/>
              <a:cs typeface="Arial"/>
            </a:rPr>
            <a:t>Are there rows that are not used</a:t>
          </a:r>
          <a:r>
            <a:rPr lang="en-US" sz="900" b="0" i="0" u="none" strike="noStrike" baseline="0">
              <a:solidFill>
                <a:srgbClr val="000000"/>
              </a:solidFill>
              <a:latin typeface="Arial"/>
              <a:cs typeface="Arial"/>
            </a:rPr>
            <a:t>? You can hide a row by selecting the first cell in the row (under Existing Skills) and then right-clicking the row number indicator (far left) and then choose 'Hide'. Repeat as necessary.</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71755</xdr:colOff>
      <xdr:row>43</xdr:row>
      <xdr:rowOff>35123</xdr:rowOff>
    </xdr:from>
    <xdr:to>
      <xdr:col>7</xdr:col>
      <xdr:colOff>932110</xdr:colOff>
      <xdr:row>43</xdr:row>
      <xdr:rowOff>35123</xdr:rowOff>
    </xdr:to>
    <xdr:sp macro="" textlink="">
      <xdr:nvSpPr>
        <xdr:cNvPr id="2" name="Text Box 1"/>
        <xdr:cNvSpPr txBox="1">
          <a:spLocks noChangeArrowheads="1"/>
        </xdr:cNvSpPr>
      </xdr:nvSpPr>
      <xdr:spPr bwMode="auto">
        <a:xfrm>
          <a:off x="182880" y="8702873"/>
          <a:ext cx="6191322" cy="0"/>
        </a:xfrm>
        <a:prstGeom prst="rect">
          <a:avLst/>
        </a:prstGeom>
        <a:solidFill>
          <a:srgbClr val="FF8080"/>
        </a:solidFill>
        <a:ln w="9525">
          <a:solidFill>
            <a:srgbClr val="000000"/>
          </a:solidFill>
          <a:miter lim="800000"/>
          <a:headEnd/>
          <a:tailEnd/>
        </a:ln>
      </xdr:spPr>
      <xdr:txBody>
        <a:bodyPr vertOverflow="clip" wrap="square" lIns="36576" tIns="27432" rIns="0" bIns="0" anchor="t" upright="1"/>
        <a:lstStyle/>
        <a:p>
          <a:pPr algn="l" rtl="0">
            <a:defRPr sz="1000"/>
          </a:pPr>
          <a:r>
            <a:rPr lang="en-US" sz="1100" b="1" i="0" u="none" strike="noStrike" baseline="0">
              <a:solidFill>
                <a:srgbClr val="000000"/>
              </a:solidFill>
              <a:latin typeface="Arial"/>
              <a:cs typeface="Arial"/>
            </a:rPr>
            <a:t>Is the row too tall or is some of the text not showing</a:t>
          </a:r>
          <a:r>
            <a:rPr lang="en-US" sz="900" b="0" i="0" u="none" strike="noStrike" baseline="0">
              <a:solidFill>
                <a:srgbClr val="000000"/>
              </a:solidFill>
              <a:latin typeface="Arial"/>
              <a:cs typeface="Arial"/>
            </a:rPr>
            <a:t>?  You can adjust the height of the row by pulling the line of the bottom border down from the far left row-indicator until the row height is as desired. Make sure you have a cell selected in the row.</a:t>
          </a:r>
        </a:p>
        <a:p>
          <a:pPr algn="l" rtl="0">
            <a:defRPr sz="1000"/>
          </a:pPr>
          <a:r>
            <a:rPr lang="en-US" sz="1100" b="1" i="0" u="none" strike="noStrike" baseline="0">
              <a:solidFill>
                <a:srgbClr val="000000"/>
              </a:solidFill>
              <a:latin typeface="Arial"/>
              <a:cs typeface="Arial"/>
            </a:rPr>
            <a:t>Are there rows that are not used</a:t>
          </a:r>
          <a:r>
            <a:rPr lang="en-US" sz="900" b="0" i="0" u="none" strike="noStrike" baseline="0">
              <a:solidFill>
                <a:srgbClr val="000000"/>
              </a:solidFill>
              <a:latin typeface="Arial"/>
              <a:cs typeface="Arial"/>
            </a:rPr>
            <a:t>? You can hide a row by selecting the first cell in the row (under Existing Skills) and then right-clicking the row number indicator (far left) and then choose 'Hide'. Repeat as necessary.</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71755</xdr:colOff>
      <xdr:row>43</xdr:row>
      <xdr:rowOff>35123</xdr:rowOff>
    </xdr:from>
    <xdr:to>
      <xdr:col>7</xdr:col>
      <xdr:colOff>932110</xdr:colOff>
      <xdr:row>43</xdr:row>
      <xdr:rowOff>35123</xdr:rowOff>
    </xdr:to>
    <xdr:sp macro="" textlink="">
      <xdr:nvSpPr>
        <xdr:cNvPr id="2" name="Text Box 1"/>
        <xdr:cNvSpPr txBox="1">
          <a:spLocks noChangeArrowheads="1"/>
        </xdr:cNvSpPr>
      </xdr:nvSpPr>
      <xdr:spPr bwMode="auto">
        <a:xfrm>
          <a:off x="182880" y="8702873"/>
          <a:ext cx="6191322" cy="0"/>
        </a:xfrm>
        <a:prstGeom prst="rect">
          <a:avLst/>
        </a:prstGeom>
        <a:solidFill>
          <a:srgbClr val="FF8080"/>
        </a:solidFill>
        <a:ln w="9525">
          <a:solidFill>
            <a:srgbClr val="000000"/>
          </a:solidFill>
          <a:miter lim="800000"/>
          <a:headEnd/>
          <a:tailEnd/>
        </a:ln>
      </xdr:spPr>
      <xdr:txBody>
        <a:bodyPr vertOverflow="clip" wrap="square" lIns="36576" tIns="27432" rIns="0" bIns="0" anchor="t" upright="1"/>
        <a:lstStyle/>
        <a:p>
          <a:pPr algn="l" rtl="0">
            <a:defRPr sz="1000"/>
          </a:pPr>
          <a:r>
            <a:rPr lang="en-US" sz="1100" b="1" i="0" u="none" strike="noStrike" baseline="0">
              <a:solidFill>
                <a:srgbClr val="000000"/>
              </a:solidFill>
              <a:latin typeface="Arial"/>
              <a:cs typeface="Arial"/>
            </a:rPr>
            <a:t>Is the row too tall or is some of the text not showing</a:t>
          </a:r>
          <a:r>
            <a:rPr lang="en-US" sz="900" b="0" i="0" u="none" strike="noStrike" baseline="0">
              <a:solidFill>
                <a:srgbClr val="000000"/>
              </a:solidFill>
              <a:latin typeface="Arial"/>
              <a:cs typeface="Arial"/>
            </a:rPr>
            <a:t>?  You can adjust the height of the row by pulling the line of the bottom border down from the far left row-indicator until the row height is as desired. Make sure you have a cell selected in the row.</a:t>
          </a:r>
        </a:p>
        <a:p>
          <a:pPr algn="l" rtl="0">
            <a:defRPr sz="1000"/>
          </a:pPr>
          <a:r>
            <a:rPr lang="en-US" sz="1100" b="1" i="0" u="none" strike="noStrike" baseline="0">
              <a:solidFill>
                <a:srgbClr val="000000"/>
              </a:solidFill>
              <a:latin typeface="Arial"/>
              <a:cs typeface="Arial"/>
            </a:rPr>
            <a:t>Are there rows that are not used</a:t>
          </a:r>
          <a:r>
            <a:rPr lang="en-US" sz="900" b="0" i="0" u="none" strike="noStrike" baseline="0">
              <a:solidFill>
                <a:srgbClr val="000000"/>
              </a:solidFill>
              <a:latin typeface="Arial"/>
              <a:cs typeface="Arial"/>
            </a:rPr>
            <a:t>? You can hide a row by selecting the first cell in the row (under Existing Skills) and then right-clicking the row number indicator (far left) and then choose 'Hide'. Repeat as necessary.</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63500</xdr:colOff>
      <xdr:row>16</xdr:row>
      <xdr:rowOff>152400</xdr:rowOff>
    </xdr:from>
    <xdr:to>
      <xdr:col>1</xdr:col>
      <xdr:colOff>6388100</xdr:colOff>
      <xdr:row>40</xdr:row>
      <xdr:rowOff>25400</xdr:rowOff>
    </xdr:to>
    <xdr:pic>
      <xdr:nvPicPr>
        <xdr:cNvPr id="2152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519" b="10281"/>
        <a:stretch>
          <a:fillRect/>
        </a:stretch>
      </xdr:blipFill>
      <xdr:spPr bwMode="auto">
        <a:xfrm>
          <a:off x="165100" y="3797300"/>
          <a:ext cx="6324600" cy="4140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editAs="oneCell">
    <xdr:from>
      <xdr:col>1</xdr:col>
      <xdr:colOff>88900</xdr:colOff>
      <xdr:row>45</xdr:row>
      <xdr:rowOff>114300</xdr:rowOff>
    </xdr:from>
    <xdr:to>
      <xdr:col>1</xdr:col>
      <xdr:colOff>6299200</xdr:colOff>
      <xdr:row>64</xdr:row>
      <xdr:rowOff>101600</xdr:rowOff>
    </xdr:to>
    <xdr:pic>
      <xdr:nvPicPr>
        <xdr:cNvPr id="2152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8826500"/>
          <a:ext cx="6210300" cy="336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63500</xdr:colOff>
      <xdr:row>103</xdr:row>
      <xdr:rowOff>152400</xdr:rowOff>
    </xdr:from>
    <xdr:to>
      <xdr:col>1</xdr:col>
      <xdr:colOff>6324600</xdr:colOff>
      <xdr:row>122</xdr:row>
      <xdr:rowOff>152400</xdr:rowOff>
    </xdr:to>
    <xdr:pic>
      <xdr:nvPicPr>
        <xdr:cNvPr id="21526"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100" y="19354800"/>
          <a:ext cx="6261100" cy="337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50800</xdr:colOff>
      <xdr:row>72</xdr:row>
      <xdr:rowOff>76200</xdr:rowOff>
    </xdr:from>
    <xdr:to>
      <xdr:col>1</xdr:col>
      <xdr:colOff>6235700</xdr:colOff>
      <xdr:row>95</xdr:row>
      <xdr:rowOff>127000</xdr:rowOff>
    </xdr:to>
    <xdr:pic>
      <xdr:nvPicPr>
        <xdr:cNvPr id="21527"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1364" r="20309" b="28181"/>
        <a:stretch>
          <a:fillRect/>
        </a:stretch>
      </xdr:blipFill>
      <xdr:spPr bwMode="auto">
        <a:xfrm>
          <a:off x="152400" y="13677900"/>
          <a:ext cx="6184900" cy="4140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1</xdr:col>
      <xdr:colOff>939800</xdr:colOff>
      <xdr:row>16</xdr:row>
      <xdr:rowOff>0</xdr:rowOff>
    </xdr:from>
    <xdr:to>
      <xdr:col>1</xdr:col>
      <xdr:colOff>1155700</xdr:colOff>
      <xdr:row>17</xdr:row>
      <xdr:rowOff>101600</xdr:rowOff>
    </xdr:to>
    <xdr:sp macro="" textlink="">
      <xdr:nvSpPr>
        <xdr:cNvPr id="21528" name="Line 10"/>
        <xdr:cNvSpPr>
          <a:spLocks noChangeShapeType="1"/>
        </xdr:cNvSpPr>
      </xdr:nvSpPr>
      <xdr:spPr bwMode="auto">
        <a:xfrm>
          <a:off x="1041400" y="3644900"/>
          <a:ext cx="215900" cy="279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1384300</xdr:colOff>
      <xdr:row>15</xdr:row>
      <xdr:rowOff>165100</xdr:rowOff>
    </xdr:from>
    <xdr:to>
      <xdr:col>1</xdr:col>
      <xdr:colOff>1435100</xdr:colOff>
      <xdr:row>19</xdr:row>
      <xdr:rowOff>0</xdr:rowOff>
    </xdr:to>
    <xdr:sp macro="" textlink="">
      <xdr:nvSpPr>
        <xdr:cNvPr id="21529" name="Line 11"/>
        <xdr:cNvSpPr>
          <a:spLocks noChangeShapeType="1"/>
        </xdr:cNvSpPr>
      </xdr:nvSpPr>
      <xdr:spPr bwMode="auto">
        <a:xfrm>
          <a:off x="1485900" y="3632200"/>
          <a:ext cx="50800" cy="546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1778000</xdr:colOff>
      <xdr:row>15</xdr:row>
      <xdr:rowOff>165100</xdr:rowOff>
    </xdr:from>
    <xdr:to>
      <xdr:col>1</xdr:col>
      <xdr:colOff>2273300</xdr:colOff>
      <xdr:row>20</xdr:row>
      <xdr:rowOff>76200</xdr:rowOff>
    </xdr:to>
    <xdr:sp macro="" textlink="">
      <xdr:nvSpPr>
        <xdr:cNvPr id="21530" name="Line 12"/>
        <xdr:cNvSpPr>
          <a:spLocks noChangeShapeType="1"/>
        </xdr:cNvSpPr>
      </xdr:nvSpPr>
      <xdr:spPr bwMode="auto">
        <a:xfrm>
          <a:off x="1879600" y="3632200"/>
          <a:ext cx="495300" cy="800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203200</xdr:colOff>
      <xdr:row>14</xdr:row>
      <xdr:rowOff>0</xdr:rowOff>
    </xdr:from>
    <xdr:to>
      <xdr:col>1</xdr:col>
      <xdr:colOff>2857500</xdr:colOff>
      <xdr:row>29</xdr:row>
      <xdr:rowOff>38100</xdr:rowOff>
    </xdr:to>
    <xdr:sp macro="" textlink="">
      <xdr:nvSpPr>
        <xdr:cNvPr id="21531" name="Line 13"/>
        <xdr:cNvSpPr>
          <a:spLocks noChangeShapeType="1"/>
        </xdr:cNvSpPr>
      </xdr:nvSpPr>
      <xdr:spPr bwMode="auto">
        <a:xfrm>
          <a:off x="304800" y="3289300"/>
          <a:ext cx="2654300" cy="2705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482600</xdr:colOff>
      <xdr:row>44</xdr:row>
      <xdr:rowOff>0</xdr:rowOff>
    </xdr:from>
    <xdr:to>
      <xdr:col>1</xdr:col>
      <xdr:colOff>800100</xdr:colOff>
      <xdr:row>46</xdr:row>
      <xdr:rowOff>38100</xdr:rowOff>
    </xdr:to>
    <xdr:sp macro="" textlink="">
      <xdr:nvSpPr>
        <xdr:cNvPr id="21532" name="Line 14"/>
        <xdr:cNvSpPr>
          <a:spLocks noChangeShapeType="1"/>
        </xdr:cNvSpPr>
      </xdr:nvSpPr>
      <xdr:spPr bwMode="auto">
        <a:xfrm flipH="1">
          <a:off x="584200" y="8534400"/>
          <a:ext cx="317500" cy="39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2209800</xdr:colOff>
      <xdr:row>44</xdr:row>
      <xdr:rowOff>0</xdr:rowOff>
    </xdr:from>
    <xdr:to>
      <xdr:col>1</xdr:col>
      <xdr:colOff>4940300</xdr:colOff>
      <xdr:row>47</xdr:row>
      <xdr:rowOff>101600</xdr:rowOff>
    </xdr:to>
    <xdr:sp macro="" textlink="">
      <xdr:nvSpPr>
        <xdr:cNvPr id="21533" name="Line 15"/>
        <xdr:cNvSpPr>
          <a:spLocks noChangeShapeType="1"/>
        </xdr:cNvSpPr>
      </xdr:nvSpPr>
      <xdr:spPr bwMode="auto">
        <a:xfrm>
          <a:off x="2311400" y="8534400"/>
          <a:ext cx="2730500" cy="63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2946400</xdr:colOff>
      <xdr:row>43</xdr:row>
      <xdr:rowOff>165100</xdr:rowOff>
    </xdr:from>
    <xdr:to>
      <xdr:col>1</xdr:col>
      <xdr:colOff>5003800</xdr:colOff>
      <xdr:row>52</xdr:row>
      <xdr:rowOff>12700</xdr:rowOff>
    </xdr:to>
    <xdr:sp macro="" textlink="">
      <xdr:nvSpPr>
        <xdr:cNvPr id="21534" name="Line 16"/>
        <xdr:cNvSpPr>
          <a:spLocks noChangeShapeType="1"/>
        </xdr:cNvSpPr>
      </xdr:nvSpPr>
      <xdr:spPr bwMode="auto">
        <a:xfrm>
          <a:off x="3048000" y="8521700"/>
          <a:ext cx="2057400" cy="144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3797300</xdr:colOff>
      <xdr:row>44</xdr:row>
      <xdr:rowOff>0</xdr:rowOff>
    </xdr:from>
    <xdr:to>
      <xdr:col>1</xdr:col>
      <xdr:colOff>5689600</xdr:colOff>
      <xdr:row>52</xdr:row>
      <xdr:rowOff>12700</xdr:rowOff>
    </xdr:to>
    <xdr:sp macro="" textlink="">
      <xdr:nvSpPr>
        <xdr:cNvPr id="21535" name="Line 17"/>
        <xdr:cNvSpPr>
          <a:spLocks noChangeShapeType="1"/>
        </xdr:cNvSpPr>
      </xdr:nvSpPr>
      <xdr:spPr bwMode="auto">
        <a:xfrm>
          <a:off x="3898900" y="8534400"/>
          <a:ext cx="1892300" cy="1435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279400</xdr:colOff>
      <xdr:row>68</xdr:row>
      <xdr:rowOff>152400</xdr:rowOff>
    </xdr:from>
    <xdr:to>
      <xdr:col>1</xdr:col>
      <xdr:colOff>4635500</xdr:colOff>
      <xdr:row>88</xdr:row>
      <xdr:rowOff>152400</xdr:rowOff>
    </xdr:to>
    <xdr:sp macro="" textlink="">
      <xdr:nvSpPr>
        <xdr:cNvPr id="21536" name="Line 18"/>
        <xdr:cNvSpPr>
          <a:spLocks noChangeShapeType="1"/>
        </xdr:cNvSpPr>
      </xdr:nvSpPr>
      <xdr:spPr bwMode="auto">
        <a:xfrm flipH="1">
          <a:off x="381000" y="12865100"/>
          <a:ext cx="4356100" cy="3733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939800</xdr:colOff>
      <xdr:row>71</xdr:row>
      <xdr:rowOff>165100</xdr:rowOff>
    </xdr:from>
    <xdr:to>
      <xdr:col>1</xdr:col>
      <xdr:colOff>1447800</xdr:colOff>
      <xdr:row>74</xdr:row>
      <xdr:rowOff>0</xdr:rowOff>
    </xdr:to>
    <xdr:sp macro="" textlink="">
      <xdr:nvSpPr>
        <xdr:cNvPr id="21537" name="Line 19"/>
        <xdr:cNvSpPr>
          <a:spLocks noChangeShapeType="1"/>
        </xdr:cNvSpPr>
      </xdr:nvSpPr>
      <xdr:spPr bwMode="auto">
        <a:xfrm>
          <a:off x="1041400" y="13589000"/>
          <a:ext cx="508000" cy="368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1397000</xdr:colOff>
      <xdr:row>71</xdr:row>
      <xdr:rowOff>165100</xdr:rowOff>
    </xdr:from>
    <xdr:to>
      <xdr:col>1</xdr:col>
      <xdr:colOff>1638300</xdr:colOff>
      <xdr:row>75</xdr:row>
      <xdr:rowOff>101600</xdr:rowOff>
    </xdr:to>
    <xdr:sp macro="" textlink="">
      <xdr:nvSpPr>
        <xdr:cNvPr id="21538" name="Line 20"/>
        <xdr:cNvSpPr>
          <a:spLocks noChangeShapeType="1"/>
        </xdr:cNvSpPr>
      </xdr:nvSpPr>
      <xdr:spPr bwMode="auto">
        <a:xfrm>
          <a:off x="1498600" y="13589000"/>
          <a:ext cx="241300"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1790700</xdr:colOff>
      <xdr:row>72</xdr:row>
      <xdr:rowOff>12700</xdr:rowOff>
    </xdr:from>
    <xdr:to>
      <xdr:col>1</xdr:col>
      <xdr:colOff>2857500</xdr:colOff>
      <xdr:row>75</xdr:row>
      <xdr:rowOff>101600</xdr:rowOff>
    </xdr:to>
    <xdr:sp macro="" textlink="">
      <xdr:nvSpPr>
        <xdr:cNvPr id="21539" name="Line 21"/>
        <xdr:cNvSpPr>
          <a:spLocks noChangeShapeType="1"/>
        </xdr:cNvSpPr>
      </xdr:nvSpPr>
      <xdr:spPr bwMode="auto">
        <a:xfrm>
          <a:off x="1892300" y="13614400"/>
          <a:ext cx="1066800" cy="622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457200</xdr:colOff>
      <xdr:row>102</xdr:row>
      <xdr:rowOff>165100</xdr:rowOff>
    </xdr:from>
    <xdr:to>
      <xdr:col>1</xdr:col>
      <xdr:colOff>787400</xdr:colOff>
      <xdr:row>104</xdr:row>
      <xdr:rowOff>38100</xdr:rowOff>
    </xdr:to>
    <xdr:sp macro="" textlink="">
      <xdr:nvSpPr>
        <xdr:cNvPr id="21540" name="Line 23"/>
        <xdr:cNvSpPr>
          <a:spLocks noChangeShapeType="1"/>
        </xdr:cNvSpPr>
      </xdr:nvSpPr>
      <xdr:spPr bwMode="auto">
        <a:xfrm flipH="1">
          <a:off x="558800" y="19189700"/>
          <a:ext cx="33020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2222500</xdr:colOff>
      <xdr:row>102</xdr:row>
      <xdr:rowOff>165100</xdr:rowOff>
    </xdr:from>
    <xdr:to>
      <xdr:col>1</xdr:col>
      <xdr:colOff>4914900</xdr:colOff>
      <xdr:row>105</xdr:row>
      <xdr:rowOff>152400</xdr:rowOff>
    </xdr:to>
    <xdr:sp macro="" textlink="">
      <xdr:nvSpPr>
        <xdr:cNvPr id="21541" name="Line 24"/>
        <xdr:cNvSpPr>
          <a:spLocks noChangeShapeType="1"/>
        </xdr:cNvSpPr>
      </xdr:nvSpPr>
      <xdr:spPr bwMode="auto">
        <a:xfrm>
          <a:off x="2324100" y="19189700"/>
          <a:ext cx="2692400" cy="520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2984500</xdr:colOff>
      <xdr:row>102</xdr:row>
      <xdr:rowOff>165100</xdr:rowOff>
    </xdr:from>
    <xdr:to>
      <xdr:col>1</xdr:col>
      <xdr:colOff>4991100</xdr:colOff>
      <xdr:row>107</xdr:row>
      <xdr:rowOff>25400</xdr:rowOff>
    </xdr:to>
    <xdr:sp macro="" textlink="">
      <xdr:nvSpPr>
        <xdr:cNvPr id="21542" name="Line 25"/>
        <xdr:cNvSpPr>
          <a:spLocks noChangeShapeType="1"/>
        </xdr:cNvSpPr>
      </xdr:nvSpPr>
      <xdr:spPr bwMode="auto">
        <a:xfrm>
          <a:off x="3086100" y="19189700"/>
          <a:ext cx="2006600" cy="749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xdr:col>
      <xdr:colOff>3924300</xdr:colOff>
      <xdr:row>102</xdr:row>
      <xdr:rowOff>165100</xdr:rowOff>
    </xdr:from>
    <xdr:to>
      <xdr:col>1</xdr:col>
      <xdr:colOff>4965700</xdr:colOff>
      <xdr:row>107</xdr:row>
      <xdr:rowOff>114300</xdr:rowOff>
    </xdr:to>
    <xdr:sp macro="" textlink="">
      <xdr:nvSpPr>
        <xdr:cNvPr id="21543" name="Line 26"/>
        <xdr:cNvSpPr>
          <a:spLocks noChangeShapeType="1"/>
        </xdr:cNvSpPr>
      </xdr:nvSpPr>
      <xdr:spPr bwMode="auto">
        <a:xfrm>
          <a:off x="4025900" y="19189700"/>
          <a:ext cx="1041400"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election activeCell="E10" sqref="E10"/>
    </sheetView>
  </sheetViews>
  <sheetFormatPr baseColWidth="10" defaultColWidth="8.83203125" defaultRowHeight="14" x14ac:dyDescent="0"/>
  <cols>
    <col min="1" max="1" width="4.1640625" style="183" bestFit="1" customWidth="1"/>
    <col min="2" max="2" width="4.83203125" customWidth="1"/>
    <col min="3" max="3" width="36.1640625" customWidth="1"/>
  </cols>
  <sheetData>
    <row r="1" spans="1:6" ht="25">
      <c r="A1" s="182" t="s">
        <v>398</v>
      </c>
    </row>
    <row r="2" spans="1:6">
      <c r="B2" s="184"/>
      <c r="C2" s="184"/>
    </row>
    <row r="3" spans="1:6" ht="18">
      <c r="A3" s="195" t="s">
        <v>399</v>
      </c>
      <c r="B3" s="195"/>
      <c r="C3" s="196"/>
      <c r="D3" s="196"/>
      <c r="E3" s="196"/>
      <c r="F3" s="196"/>
    </row>
    <row r="4" spans="1:6" ht="18">
      <c r="B4" s="185"/>
      <c r="C4" s="194" t="s">
        <v>412</v>
      </c>
    </row>
    <row r="5" spans="1:6" ht="15">
      <c r="A5" s="186"/>
      <c r="B5">
        <v>5</v>
      </c>
      <c r="C5" t="s">
        <v>400</v>
      </c>
    </row>
    <row r="6" spans="1:6" ht="15">
      <c r="A6" s="186"/>
      <c r="B6">
        <v>4</v>
      </c>
      <c r="C6" t="s">
        <v>401</v>
      </c>
    </row>
    <row r="7" spans="1:6" ht="15">
      <c r="A7" s="186"/>
      <c r="B7">
        <v>8</v>
      </c>
      <c r="C7" t="s">
        <v>402</v>
      </c>
    </row>
    <row r="8" spans="1:6" ht="16" thickBot="1">
      <c r="A8" s="186"/>
      <c r="B8" s="187">
        <f>SUM(B5:B7)</f>
        <v>17</v>
      </c>
      <c r="C8" t="s">
        <v>403</v>
      </c>
    </row>
    <row r="9" spans="1:6" ht="16" thickTop="1">
      <c r="A9" s="186"/>
      <c r="B9" s="188"/>
    </row>
    <row r="10" spans="1:6" ht="15">
      <c r="A10" s="186">
        <v>1</v>
      </c>
      <c r="B10" s="184" t="s">
        <v>404</v>
      </c>
      <c r="C10" s="184"/>
      <c r="E10" s="189">
        <v>74</v>
      </c>
    </row>
    <row r="11" spans="1:6" ht="15">
      <c r="A11" s="186"/>
      <c r="B11" s="184"/>
      <c r="C11" s="184"/>
      <c r="E11" s="118" t="s">
        <v>405</v>
      </c>
    </row>
    <row r="12" spans="1:6" ht="15">
      <c r="A12" s="186">
        <v>2</v>
      </c>
      <c r="B12" s="184" t="s">
        <v>406</v>
      </c>
      <c r="C12" s="184"/>
      <c r="E12" s="190">
        <f>ROUNDDOWN(E10*0.25,0)</f>
        <v>18</v>
      </c>
    </row>
    <row r="13" spans="1:6" ht="15">
      <c r="A13" s="186"/>
      <c r="B13" s="184"/>
      <c r="C13" s="184"/>
    </row>
    <row r="14" spans="1:6" ht="15">
      <c r="A14" s="186">
        <v>3</v>
      </c>
      <c r="B14" s="191" t="s">
        <v>273</v>
      </c>
      <c r="C14" s="184" t="s">
        <v>407</v>
      </c>
      <c r="D14" s="189">
        <v>1</v>
      </c>
    </row>
    <row r="15" spans="1:6" ht="15">
      <c r="A15" s="186"/>
      <c r="B15" s="191" t="s">
        <v>274</v>
      </c>
      <c r="C15" s="184" t="s">
        <v>408</v>
      </c>
      <c r="D15" s="189">
        <v>0</v>
      </c>
    </row>
    <row r="16" spans="1:6" ht="15">
      <c r="A16" s="186"/>
      <c r="B16" s="191" t="s">
        <v>275</v>
      </c>
      <c r="C16" s="184" t="s">
        <v>409</v>
      </c>
      <c r="D16" s="189">
        <v>17</v>
      </c>
    </row>
    <row r="17" spans="1:6" ht="15">
      <c r="A17" s="186"/>
      <c r="B17" s="192" t="s">
        <v>410</v>
      </c>
      <c r="C17" s="184"/>
      <c r="E17" s="190">
        <f>SUM(D14:D16)</f>
        <v>18</v>
      </c>
    </row>
    <row r="18" spans="1:6" ht="15">
      <c r="A18" s="186"/>
      <c r="B18" s="184"/>
      <c r="C18" s="184"/>
      <c r="E18" s="100"/>
    </row>
    <row r="19" spans="1:6" ht="16" thickBot="1">
      <c r="A19" s="186">
        <v>4</v>
      </c>
      <c r="B19" s="184" t="s">
        <v>419</v>
      </c>
      <c r="C19" s="184"/>
      <c r="E19" s="193">
        <f>E12-D14-D15-D16</f>
        <v>0</v>
      </c>
    </row>
    <row r="20" spans="1:6" ht="16" thickTop="1">
      <c r="A20" s="186"/>
      <c r="B20" s="184"/>
      <c r="C20" s="184"/>
    </row>
    <row r="21" spans="1:6" ht="15">
      <c r="A21" s="186"/>
      <c r="B21" s="184"/>
      <c r="C21" s="184"/>
    </row>
    <row r="22" spans="1:6">
      <c r="A22"/>
    </row>
    <row r="23" spans="1:6" ht="18">
      <c r="A23" s="195" t="s">
        <v>411</v>
      </c>
      <c r="B23" s="195"/>
      <c r="C23" s="196"/>
      <c r="D23" s="196"/>
      <c r="E23" s="196"/>
      <c r="F23" s="196"/>
    </row>
    <row r="24" spans="1:6" s="103" customFormat="1" ht="18">
      <c r="A24" s="197"/>
      <c r="B24" s="197"/>
    </row>
    <row r="25" spans="1:6" ht="18">
      <c r="A25" s="185"/>
      <c r="B25" s="185"/>
      <c r="C25" s="194" t="s">
        <v>415</v>
      </c>
    </row>
    <row r="26" spans="1:6" ht="18">
      <c r="B26" s="185"/>
      <c r="C26" s="194" t="s">
        <v>413</v>
      </c>
    </row>
    <row r="27" spans="1:6" ht="15">
      <c r="A27" s="186"/>
      <c r="B27">
        <v>5</v>
      </c>
      <c r="C27" t="s">
        <v>400</v>
      </c>
    </row>
    <row r="28" spans="1:6" ht="15">
      <c r="A28" s="186"/>
      <c r="B28">
        <v>4</v>
      </c>
      <c r="C28" t="s">
        <v>401</v>
      </c>
    </row>
    <row r="29" spans="1:6" ht="15">
      <c r="A29" s="186"/>
      <c r="B29">
        <v>8</v>
      </c>
      <c r="C29" t="s">
        <v>402</v>
      </c>
    </row>
    <row r="30" spans="1:6" ht="16" thickBot="1">
      <c r="A30" s="186"/>
      <c r="B30" s="187">
        <f>SUM(B27:B29)</f>
        <v>17</v>
      </c>
      <c r="C30" t="s">
        <v>403</v>
      </c>
    </row>
    <row r="31" spans="1:6" ht="16" thickTop="1">
      <c r="A31" s="186"/>
      <c r="B31" s="188"/>
    </row>
    <row r="32" spans="1:6" ht="15">
      <c r="A32" s="186">
        <v>1</v>
      </c>
      <c r="B32" s="184" t="s">
        <v>404</v>
      </c>
      <c r="C32" s="184"/>
      <c r="E32" s="189">
        <v>74</v>
      </c>
    </row>
    <row r="33" spans="1:6" ht="15">
      <c r="A33" s="186"/>
      <c r="B33" s="184"/>
      <c r="C33" s="184"/>
      <c r="E33" s="118" t="s">
        <v>405</v>
      </c>
    </row>
    <row r="34" spans="1:6" ht="15">
      <c r="A34" s="186">
        <v>2</v>
      </c>
      <c r="B34" s="184" t="s">
        <v>406</v>
      </c>
      <c r="C34" s="184"/>
      <c r="E34" s="190">
        <f>ROUNDDOWN(E32*0.25,0)</f>
        <v>18</v>
      </c>
    </row>
    <row r="35" spans="1:6" ht="15">
      <c r="A35" s="186"/>
      <c r="B35" s="184"/>
      <c r="C35" s="184"/>
    </row>
    <row r="36" spans="1:6" ht="15">
      <c r="A36" s="186">
        <v>3</v>
      </c>
      <c r="B36" s="191" t="s">
        <v>273</v>
      </c>
      <c r="C36" s="184" t="s">
        <v>407</v>
      </c>
      <c r="D36" s="189">
        <v>1</v>
      </c>
      <c r="F36" t="s">
        <v>9</v>
      </c>
    </row>
    <row r="37" spans="1:6" ht="15">
      <c r="A37" s="186"/>
      <c r="B37" s="191" t="s">
        <v>274</v>
      </c>
      <c r="C37" s="184" t="s">
        <v>408</v>
      </c>
      <c r="D37" s="189">
        <v>0</v>
      </c>
      <c r="F37" t="s">
        <v>8</v>
      </c>
    </row>
    <row r="38" spans="1:6" ht="15">
      <c r="A38" s="186"/>
      <c r="B38" s="191" t="s">
        <v>275</v>
      </c>
      <c r="C38" s="184" t="s">
        <v>409</v>
      </c>
      <c r="D38" s="189">
        <v>5</v>
      </c>
      <c r="F38" t="s">
        <v>414</v>
      </c>
    </row>
    <row r="39" spans="1:6" ht="15">
      <c r="A39" s="186"/>
      <c r="B39" s="192" t="s">
        <v>410</v>
      </c>
      <c r="C39" s="184"/>
      <c r="E39" s="190">
        <f>SUM(D36:D38)</f>
        <v>6</v>
      </c>
    </row>
    <row r="40" spans="1:6" ht="15">
      <c r="A40" s="186"/>
      <c r="B40" s="184"/>
      <c r="C40" s="184"/>
      <c r="E40" s="100"/>
    </row>
    <row r="41" spans="1:6" ht="16" thickBot="1">
      <c r="A41" s="186">
        <v>4</v>
      </c>
      <c r="B41" s="184" t="s">
        <v>419</v>
      </c>
      <c r="C41" s="184"/>
      <c r="E41" s="193">
        <f>E34-D36-D37-D38</f>
        <v>12</v>
      </c>
    </row>
    <row r="42" spans="1:6" ht="16" thickTop="1">
      <c r="A42" s="186"/>
      <c r="B42" s="184"/>
      <c r="C42" s="184"/>
    </row>
    <row r="44" spans="1:6" ht="18">
      <c r="A44" s="185"/>
      <c r="B44" s="185"/>
      <c r="C44" s="194" t="s">
        <v>416</v>
      </c>
    </row>
    <row r="45" spans="1:6" ht="18">
      <c r="B45" s="185"/>
      <c r="C45" s="194" t="s">
        <v>417</v>
      </c>
    </row>
    <row r="46" spans="1:6" ht="15">
      <c r="A46" s="186"/>
      <c r="B46">
        <v>5</v>
      </c>
      <c r="C46" t="s">
        <v>400</v>
      </c>
    </row>
    <row r="47" spans="1:6" ht="15">
      <c r="A47" s="186"/>
      <c r="B47">
        <v>4</v>
      </c>
      <c r="C47" t="s">
        <v>401</v>
      </c>
    </row>
    <row r="48" spans="1:6" ht="15">
      <c r="A48" s="186"/>
      <c r="B48">
        <v>8</v>
      </c>
      <c r="C48" t="s">
        <v>402</v>
      </c>
    </row>
    <row r="49" spans="1:6" ht="16" thickBot="1">
      <c r="A49" s="186"/>
      <c r="B49" s="187">
        <f>SUM(B46:B48)</f>
        <v>17</v>
      </c>
      <c r="C49" t="s">
        <v>403</v>
      </c>
    </row>
    <row r="50" spans="1:6" ht="16" thickTop="1">
      <c r="A50" s="186"/>
      <c r="B50" s="188"/>
    </row>
    <row r="51" spans="1:6" ht="15">
      <c r="A51" s="186">
        <v>1</v>
      </c>
      <c r="B51" s="184" t="s">
        <v>404</v>
      </c>
      <c r="C51" s="184"/>
      <c r="E51" s="189">
        <v>74</v>
      </c>
    </row>
    <row r="52" spans="1:6" ht="15">
      <c r="A52" s="186"/>
      <c r="B52" s="184"/>
      <c r="C52" s="184"/>
      <c r="E52" s="118" t="s">
        <v>405</v>
      </c>
    </row>
    <row r="53" spans="1:6" ht="15">
      <c r="A53" s="186">
        <v>2</v>
      </c>
      <c r="B53" s="184" t="s">
        <v>406</v>
      </c>
      <c r="C53" s="184"/>
      <c r="E53" s="190">
        <f>ROUNDDOWN(E51*0.25,0)</f>
        <v>18</v>
      </c>
    </row>
    <row r="54" spans="1:6" ht="15">
      <c r="A54" s="186"/>
      <c r="B54" s="184"/>
      <c r="C54" s="184"/>
    </row>
    <row r="55" spans="1:6" ht="15">
      <c r="A55" s="186">
        <v>3</v>
      </c>
      <c r="B55" s="191" t="s">
        <v>273</v>
      </c>
      <c r="C55" s="184" t="s">
        <v>407</v>
      </c>
      <c r="D55" s="189">
        <v>1</v>
      </c>
    </row>
    <row r="56" spans="1:6" ht="15">
      <c r="A56" s="186"/>
      <c r="B56" s="191" t="s">
        <v>274</v>
      </c>
      <c r="C56" s="184" t="s">
        <v>408</v>
      </c>
      <c r="D56" s="189">
        <v>5</v>
      </c>
      <c r="F56" t="s">
        <v>5</v>
      </c>
    </row>
    <row r="57" spans="1:6" ht="15">
      <c r="A57" s="186"/>
      <c r="B57" s="191" t="s">
        <v>275</v>
      </c>
      <c r="C57" s="184" t="s">
        <v>409</v>
      </c>
      <c r="D57" s="189">
        <v>4</v>
      </c>
      <c r="F57" t="s">
        <v>418</v>
      </c>
    </row>
    <row r="58" spans="1:6" ht="15">
      <c r="A58" s="186"/>
      <c r="B58" s="192" t="s">
        <v>410</v>
      </c>
      <c r="C58" s="184"/>
      <c r="E58" s="190">
        <f>SUM(D55:D57)</f>
        <v>10</v>
      </c>
    </row>
    <row r="59" spans="1:6" ht="15">
      <c r="A59" s="186"/>
      <c r="B59" s="184"/>
      <c r="C59" s="184"/>
      <c r="E59" s="100"/>
    </row>
    <row r="60" spans="1:6" ht="16" thickBot="1">
      <c r="A60" s="186">
        <v>4</v>
      </c>
      <c r="B60" s="184" t="s">
        <v>419</v>
      </c>
      <c r="C60" s="184"/>
      <c r="E60" s="193">
        <f>E53-D55-D56-D57</f>
        <v>8</v>
      </c>
    </row>
    <row r="61" spans="1:6" ht="16" thickTop="1">
      <c r="A61" s="186"/>
      <c r="B61" s="184"/>
      <c r="C61" s="184"/>
    </row>
    <row r="63" spans="1:6" ht="18">
      <c r="A63" s="185"/>
      <c r="B63" s="185"/>
      <c r="C63" s="194" t="s">
        <v>6</v>
      </c>
    </row>
    <row r="64" spans="1:6" ht="18">
      <c r="B64" s="185"/>
      <c r="C64" s="194" t="s">
        <v>7</v>
      </c>
    </row>
    <row r="65" spans="1:6" ht="15">
      <c r="A65" s="186"/>
      <c r="B65">
        <v>5</v>
      </c>
      <c r="C65" t="s">
        <v>400</v>
      </c>
    </row>
    <row r="66" spans="1:6" ht="15">
      <c r="A66" s="186"/>
      <c r="B66">
        <v>4</v>
      </c>
      <c r="C66" t="s">
        <v>401</v>
      </c>
    </row>
    <row r="67" spans="1:6" ht="15">
      <c r="A67" s="186"/>
      <c r="B67">
        <v>8</v>
      </c>
      <c r="C67" t="s">
        <v>402</v>
      </c>
    </row>
    <row r="68" spans="1:6" ht="16" thickBot="1">
      <c r="A68" s="186"/>
      <c r="B68" s="187">
        <f>SUM(B65:B67)</f>
        <v>17</v>
      </c>
      <c r="C68" t="s">
        <v>403</v>
      </c>
    </row>
    <row r="69" spans="1:6" ht="16" thickTop="1">
      <c r="A69" s="186"/>
      <c r="B69" s="188"/>
    </row>
    <row r="70" spans="1:6" ht="15">
      <c r="A70" s="186">
        <v>1</v>
      </c>
      <c r="B70" s="184" t="s">
        <v>404</v>
      </c>
      <c r="C70" s="184"/>
      <c r="E70" s="189">
        <v>74</v>
      </c>
    </row>
    <row r="71" spans="1:6" ht="15">
      <c r="A71" s="186"/>
      <c r="B71" s="184"/>
      <c r="C71" s="184"/>
      <c r="E71" s="118" t="s">
        <v>405</v>
      </c>
    </row>
    <row r="72" spans="1:6" ht="15">
      <c r="A72" s="186">
        <v>2</v>
      </c>
      <c r="B72" s="184" t="s">
        <v>406</v>
      </c>
      <c r="C72" s="184"/>
      <c r="E72" s="190">
        <f>ROUNDDOWN(E70*0.25,0)</f>
        <v>18</v>
      </c>
    </row>
    <row r="73" spans="1:6" ht="15">
      <c r="A73" s="186"/>
      <c r="B73" s="184"/>
      <c r="C73" s="184"/>
    </row>
    <row r="74" spans="1:6" ht="15">
      <c r="A74" s="186">
        <v>3</v>
      </c>
      <c r="B74" s="191" t="s">
        <v>273</v>
      </c>
      <c r="C74" s="184" t="s">
        <v>407</v>
      </c>
      <c r="D74" s="189">
        <v>1</v>
      </c>
    </row>
    <row r="75" spans="1:6" ht="15">
      <c r="A75" s="186"/>
      <c r="B75" s="191" t="s">
        <v>274</v>
      </c>
      <c r="C75" s="184" t="s">
        <v>408</v>
      </c>
      <c r="D75" s="189">
        <v>9</v>
      </c>
      <c r="F75" t="s">
        <v>5</v>
      </c>
    </row>
    <row r="76" spans="1:6" ht="15">
      <c r="A76" s="186"/>
      <c r="B76" s="191" t="s">
        <v>275</v>
      </c>
      <c r="C76" s="184" t="s">
        <v>409</v>
      </c>
      <c r="D76" s="189">
        <v>8</v>
      </c>
      <c r="F76" t="s">
        <v>418</v>
      </c>
    </row>
    <row r="77" spans="1:6" ht="15">
      <c r="A77" s="186"/>
      <c r="B77" s="192" t="s">
        <v>410</v>
      </c>
      <c r="C77" s="184"/>
      <c r="E77" s="190">
        <f>SUM(D74:D76)</f>
        <v>18</v>
      </c>
    </row>
    <row r="78" spans="1:6" ht="15">
      <c r="A78" s="186"/>
      <c r="B78" s="184"/>
      <c r="C78" s="184"/>
      <c r="E78" s="100"/>
    </row>
    <row r="79" spans="1:6" ht="16" thickBot="1">
      <c r="A79" s="186">
        <v>4</v>
      </c>
      <c r="B79" s="184" t="s">
        <v>419</v>
      </c>
      <c r="C79" s="184"/>
      <c r="E79" s="193">
        <f>E72-D74-D75-D76</f>
        <v>0</v>
      </c>
    </row>
    <row r="80" spans="1:6" ht="16" thickTop="1">
      <c r="A80" s="186"/>
      <c r="B80" s="184"/>
      <c r="C80" s="184"/>
    </row>
  </sheetData>
  <sheetProtection sheet="1" objects="1" scenarios="1" selectLockedCells="1"/>
  <phoneticPr fontId="69" type="noConversion"/>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536"/>
  <sheetViews>
    <sheetView workbookViewId="0">
      <selection activeCell="A4" sqref="A4"/>
    </sheetView>
  </sheetViews>
  <sheetFormatPr baseColWidth="10" defaultColWidth="0" defaultRowHeight="14" x14ac:dyDescent="0"/>
  <cols>
    <col min="1" max="1" width="1.6640625" customWidth="1"/>
    <col min="2" max="2" width="2.6640625" customWidth="1"/>
    <col min="3" max="34" width="2.83203125" customWidth="1"/>
    <col min="35" max="35" width="1.6640625" customWidth="1"/>
  </cols>
  <sheetData>
    <row r="1" spans="1:35" ht="6.7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35" ht="15">
      <c r="A2" s="309"/>
      <c r="B2" s="411" t="str">
        <f>ENTITY!A2</f>
        <v>Chicago Cook Workforce Partnership</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30"/>
    </row>
    <row r="3" spans="1:35" ht="15">
      <c r="A3" s="30"/>
      <c r="B3" s="411" t="s">
        <v>143</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30"/>
    </row>
    <row r="4" spans="1:35" ht="4.75" customHeight="1">
      <c r="A4" s="30"/>
      <c r="B4" s="54"/>
      <c r="C4" s="54"/>
      <c r="D4" s="54"/>
      <c r="E4" s="54"/>
      <c r="F4" s="54"/>
      <c r="G4" s="54"/>
      <c r="H4" s="54"/>
      <c r="I4" s="54"/>
      <c r="J4" s="54"/>
      <c r="K4" s="54"/>
      <c r="L4" s="54"/>
      <c r="M4" s="54"/>
      <c r="N4" s="54"/>
      <c r="O4" s="54"/>
      <c r="P4" s="54"/>
      <c r="Q4" s="54"/>
      <c r="R4" s="54"/>
      <c r="S4" s="54"/>
      <c r="T4" s="54"/>
      <c r="U4" s="54"/>
      <c r="V4" s="54"/>
      <c r="W4" s="54"/>
      <c r="X4" s="54"/>
      <c r="Y4" s="54"/>
      <c r="Z4" s="54"/>
      <c r="AA4" s="54"/>
      <c r="AB4" s="55"/>
      <c r="AC4" s="56"/>
      <c r="AD4" s="54"/>
      <c r="AE4" s="55"/>
      <c r="AF4" s="56"/>
      <c r="AG4" s="54"/>
      <c r="AH4" s="54"/>
      <c r="AI4" s="30"/>
    </row>
    <row r="5" spans="1:35" ht="15">
      <c r="A5" s="30"/>
      <c r="B5" s="411" t="str">
        <f>IF(DATA!$F$5="","LWIA 7 Broker: ______________________","LWIA 7 OJT Broker: "&amp;DATA!$F$5)</f>
        <v>LWIA 7 Broker: ______________________</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30"/>
    </row>
    <row r="6" spans="1:35" ht="15">
      <c r="A6" s="30"/>
      <c r="B6" s="411" t="str">
        <f>IF(DATA!F2="","Employer Agreement # _______________________","Employer Agreement # "&amp;IF(DATA!$F$2="","",RIGHT(DATA!$F$3,2)&amp;"-"&amp;UPPER(DATA!$F$4)&amp;"-"&amp;DATA!$F$2))</f>
        <v>Employer Agreement # _______________________</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30"/>
    </row>
    <row r="7" spans="1:35" ht="15">
      <c r="A7" s="30"/>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30"/>
    </row>
    <row r="8" spans="1:35">
      <c r="A8" s="30"/>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30"/>
    </row>
    <row r="9" spans="1:35" ht="15">
      <c r="A9" s="30"/>
      <c r="B9" s="57" t="s">
        <v>281</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30"/>
    </row>
    <row r="10" spans="1:35">
      <c r="A10" s="30"/>
      <c r="B10" s="58" t="s">
        <v>279</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30"/>
    </row>
    <row r="11" spans="1:35">
      <c r="A11" s="30"/>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30"/>
    </row>
    <row r="12" spans="1:35" ht="15">
      <c r="A12" s="30"/>
      <c r="B12" s="59" t="s">
        <v>280</v>
      </c>
      <c r="C12" s="54"/>
      <c r="D12" s="54"/>
      <c r="E12" s="54"/>
      <c r="F12" s="441" t="str">
        <f>IF(Z47="","",Z47)</f>
        <v/>
      </c>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54"/>
      <c r="AI12" s="30"/>
    </row>
    <row r="13" spans="1:35">
      <c r="A13" s="30"/>
      <c r="B13" s="54"/>
      <c r="C13" s="54"/>
      <c r="D13" s="54"/>
      <c r="E13" s="54"/>
      <c r="F13" s="67"/>
      <c r="G13" s="67"/>
      <c r="H13" s="67"/>
      <c r="I13" s="67"/>
      <c r="J13" s="67"/>
      <c r="K13" s="67"/>
      <c r="L13" s="67"/>
      <c r="M13" s="67"/>
      <c r="N13" s="67"/>
      <c r="O13" s="67"/>
      <c r="P13" s="67"/>
      <c r="Q13" s="67"/>
      <c r="R13" s="67"/>
      <c r="S13" s="67"/>
      <c r="T13" s="67"/>
      <c r="U13" s="67"/>
      <c r="V13" s="67"/>
      <c r="W13" s="67"/>
      <c r="X13" s="67"/>
      <c r="Y13" s="67"/>
      <c r="Z13" s="67"/>
      <c r="AA13" s="67"/>
      <c r="AB13" s="67"/>
      <c r="AC13" s="97"/>
      <c r="AD13" s="67"/>
      <c r="AE13" s="67"/>
      <c r="AF13" s="97"/>
      <c r="AG13" s="67"/>
      <c r="AH13" s="54"/>
      <c r="AI13" s="30"/>
    </row>
    <row r="14" spans="1:35">
      <c r="A14" s="30"/>
      <c r="B14" s="54"/>
      <c r="C14" s="54" t="s">
        <v>272</v>
      </c>
      <c r="D14" s="54" t="s">
        <v>381</v>
      </c>
      <c r="E14" s="54"/>
      <c r="F14" s="54"/>
      <c r="G14" s="54"/>
      <c r="H14" s="54"/>
      <c r="I14" s="54"/>
      <c r="J14" s="54"/>
      <c r="K14" s="54"/>
      <c r="L14" s="54"/>
      <c r="M14" s="54"/>
      <c r="N14" s="54"/>
      <c r="O14" s="54"/>
      <c r="P14" s="54"/>
      <c r="Q14" s="54"/>
      <c r="R14" s="54"/>
      <c r="S14" s="54"/>
      <c r="T14" s="54"/>
      <c r="U14" s="54"/>
      <c r="V14" s="54"/>
      <c r="W14" s="54"/>
      <c r="X14" s="54"/>
      <c r="Y14" s="54"/>
      <c r="Z14" s="54"/>
      <c r="AA14" s="54"/>
      <c r="AB14" s="62" t="s">
        <v>223</v>
      </c>
      <c r="AC14" s="68" t="str">
        <f>IF(Z49="","",IF(Z49="YES","X",""))</f>
        <v/>
      </c>
      <c r="AD14" s="63"/>
      <c r="AE14" s="62" t="s">
        <v>224</v>
      </c>
      <c r="AF14" s="68" t="str">
        <f>IF(Z49="","",IF(Z49="YES","","X"))</f>
        <v/>
      </c>
      <c r="AG14" s="63"/>
      <c r="AH14" s="54"/>
      <c r="AI14" s="30"/>
    </row>
    <row r="15" spans="1:35" ht="7" customHeight="1">
      <c r="A15" s="30"/>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5"/>
      <c r="AC15" s="66"/>
      <c r="AD15" s="54"/>
      <c r="AE15" s="55"/>
      <c r="AF15" s="66"/>
      <c r="AG15" s="54"/>
      <c r="AH15" s="54"/>
      <c r="AI15" s="30"/>
    </row>
    <row r="16" spans="1:35">
      <c r="A16" s="30"/>
      <c r="B16" s="54"/>
      <c r="C16" s="54"/>
      <c r="D16" s="54" t="s">
        <v>379</v>
      </c>
      <c r="E16" s="54"/>
      <c r="F16" s="54"/>
      <c r="G16" s="54"/>
      <c r="H16" s="54"/>
      <c r="I16" s="54"/>
      <c r="J16" s="54"/>
      <c r="K16" s="54"/>
      <c r="L16" s="54"/>
      <c r="M16" s="54"/>
      <c r="N16" s="54"/>
      <c r="O16" s="54"/>
      <c r="P16" s="54"/>
      <c r="Q16" s="54"/>
      <c r="R16" s="54"/>
      <c r="S16" s="54"/>
      <c r="T16" s="54"/>
      <c r="U16" s="54"/>
      <c r="V16" s="54"/>
      <c r="W16" s="54"/>
      <c r="X16" s="54"/>
      <c r="Y16" s="54"/>
      <c r="Z16" s="54"/>
      <c r="AA16" s="54"/>
      <c r="AB16" s="55"/>
      <c r="AC16" s="56"/>
      <c r="AD16" s="54"/>
      <c r="AE16" s="55"/>
      <c r="AF16" s="56"/>
      <c r="AG16" s="54"/>
      <c r="AH16" s="54"/>
      <c r="AI16" s="30"/>
    </row>
    <row r="17" spans="1:35">
      <c r="A17" s="30"/>
      <c r="B17" s="54"/>
      <c r="C17" s="54"/>
      <c r="D17" s="54" t="s">
        <v>380</v>
      </c>
      <c r="E17" s="54"/>
      <c r="F17" s="54"/>
      <c r="G17" s="54"/>
      <c r="H17" s="54"/>
      <c r="I17" s="54"/>
      <c r="J17" s="54"/>
      <c r="K17" s="54"/>
      <c r="L17" s="54"/>
      <c r="M17" s="54"/>
      <c r="N17" s="54"/>
      <c r="O17" s="54"/>
      <c r="P17" s="54"/>
      <c r="Q17" s="54"/>
      <c r="R17" s="54"/>
      <c r="S17" s="54"/>
      <c r="T17" s="54"/>
      <c r="U17" s="54"/>
      <c r="V17" s="54"/>
      <c r="W17" s="54"/>
      <c r="X17" s="54"/>
      <c r="Y17" s="54"/>
      <c r="Z17" s="54"/>
      <c r="AA17" s="54"/>
      <c r="AB17" s="55"/>
      <c r="AC17" s="56"/>
      <c r="AD17" s="54"/>
      <c r="AE17" s="55"/>
      <c r="AF17" s="56"/>
      <c r="AG17" s="54"/>
      <c r="AH17" s="54"/>
      <c r="AI17" s="30"/>
    </row>
    <row r="18" spans="1:35">
      <c r="A18" s="30"/>
      <c r="B18" s="54"/>
      <c r="C18" s="54"/>
      <c r="D18" s="54"/>
      <c r="E18" s="54"/>
      <c r="F18" s="54"/>
      <c r="G18" s="54"/>
      <c r="H18" s="54"/>
      <c r="I18" s="54"/>
      <c r="J18" s="54"/>
      <c r="K18" s="54"/>
      <c r="L18" s="54"/>
      <c r="M18" s="54"/>
      <c r="N18" s="54"/>
      <c r="O18" s="54"/>
      <c r="P18" s="54"/>
      <c r="Q18" s="60"/>
      <c r="R18" s="60"/>
      <c r="S18" s="60"/>
      <c r="T18" s="60"/>
      <c r="U18" s="60"/>
      <c r="V18" s="60"/>
      <c r="W18" s="60"/>
      <c r="X18" s="60"/>
      <c r="Y18" s="60"/>
      <c r="Z18" s="60"/>
      <c r="AA18" s="60"/>
      <c r="AB18" s="60"/>
      <c r="AC18" s="65"/>
      <c r="AD18" s="60"/>
      <c r="AE18" s="60"/>
      <c r="AF18" s="65"/>
      <c r="AG18" s="60"/>
      <c r="AH18" s="54"/>
      <c r="AI18" s="30"/>
    </row>
    <row r="19" spans="1:35">
      <c r="A19" s="30"/>
      <c r="B19" s="54"/>
      <c r="C19" s="54" t="s">
        <v>276</v>
      </c>
      <c r="D19" s="54" t="s">
        <v>286</v>
      </c>
      <c r="E19" s="54"/>
      <c r="F19" s="54"/>
      <c r="G19" s="54"/>
      <c r="H19" s="54"/>
      <c r="I19" s="54"/>
      <c r="J19" s="54"/>
      <c r="K19" s="54"/>
      <c r="L19" s="54"/>
      <c r="M19" s="54"/>
      <c r="N19" s="54"/>
      <c r="O19" s="54"/>
      <c r="P19" s="54"/>
      <c r="Q19" s="54"/>
      <c r="R19" s="54"/>
      <c r="S19" s="54"/>
      <c r="T19" s="54"/>
      <c r="U19" s="54"/>
      <c r="V19" s="54"/>
      <c r="W19" s="54"/>
      <c r="X19" s="54"/>
      <c r="Y19" s="54"/>
      <c r="Z19" s="54"/>
      <c r="AA19" s="54"/>
      <c r="AB19" s="62" t="s">
        <v>223</v>
      </c>
      <c r="AC19" s="68" t="str">
        <f>IF(Z50="","",IF(Z50="YES","X",""))</f>
        <v/>
      </c>
      <c r="AD19" s="63"/>
      <c r="AE19" s="62" t="s">
        <v>224</v>
      </c>
      <c r="AF19" s="68" t="str">
        <f>IF(Z50="","",IF(Z50="YES","","X"))</f>
        <v/>
      </c>
      <c r="AG19" s="63"/>
      <c r="AH19" s="54"/>
      <c r="AI19" s="30"/>
    </row>
    <row r="20" spans="1:35">
      <c r="A20" s="30"/>
      <c r="B20" s="54"/>
      <c r="C20" s="54"/>
      <c r="D20" s="61" t="s">
        <v>375</v>
      </c>
      <c r="E20" s="54"/>
      <c r="F20" s="54"/>
      <c r="G20" s="54"/>
      <c r="H20" s="54"/>
      <c r="I20" s="54"/>
      <c r="J20" s="54"/>
      <c r="K20" s="54"/>
      <c r="L20" s="54"/>
      <c r="M20" s="54"/>
      <c r="N20" s="54"/>
      <c r="O20" s="54"/>
      <c r="P20" s="54"/>
      <c r="Q20" s="54"/>
      <c r="R20" s="54"/>
      <c r="S20" s="54"/>
      <c r="T20" s="54"/>
      <c r="U20" s="54"/>
      <c r="V20" s="54"/>
      <c r="W20" s="54"/>
      <c r="X20" s="54"/>
      <c r="Y20" s="54"/>
      <c r="Z20" s="54"/>
      <c r="AA20" s="54"/>
      <c r="AB20" s="54"/>
      <c r="AC20" s="67"/>
      <c r="AD20" s="54"/>
      <c r="AE20" s="54"/>
      <c r="AF20" s="67"/>
      <c r="AG20" s="54"/>
      <c r="AH20" s="54"/>
      <c r="AI20" s="30"/>
    </row>
    <row r="21" spans="1:35" ht="7" customHeight="1">
      <c r="A21" s="30"/>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30"/>
    </row>
    <row r="22" spans="1:35">
      <c r="A22" s="30"/>
      <c r="B22" s="54"/>
      <c r="C22" s="54"/>
      <c r="D22" s="61" t="s">
        <v>373</v>
      </c>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30"/>
    </row>
    <row r="23" spans="1:35">
      <c r="A23" s="30"/>
      <c r="B23" s="54"/>
      <c r="C23" s="54"/>
      <c r="D23" s="61" t="s">
        <v>374</v>
      </c>
      <c r="E23" s="54"/>
      <c r="F23" s="54"/>
      <c r="G23" s="54"/>
      <c r="H23" s="54"/>
      <c r="I23" s="54"/>
      <c r="J23" s="54"/>
      <c r="K23" s="54"/>
      <c r="L23" s="54"/>
      <c r="M23" s="54"/>
      <c r="N23" s="54"/>
      <c r="O23" s="54"/>
      <c r="P23" s="54"/>
      <c r="Q23" s="54"/>
      <c r="R23" s="54"/>
      <c r="S23" s="54"/>
      <c r="T23" s="54"/>
      <c r="U23" s="54"/>
      <c r="V23" s="54"/>
      <c r="W23" s="54"/>
      <c r="X23" s="54"/>
      <c r="Y23" s="54"/>
      <c r="Z23" s="54"/>
      <c r="AA23" s="54"/>
      <c r="AB23" s="55"/>
      <c r="AC23" s="56"/>
      <c r="AD23" s="54"/>
      <c r="AE23" s="55"/>
      <c r="AF23" s="56"/>
      <c r="AG23" s="54"/>
      <c r="AH23" s="54"/>
      <c r="AI23" s="30"/>
    </row>
    <row r="24" spans="1:35">
      <c r="A24" s="30"/>
      <c r="B24" s="54"/>
      <c r="C24" s="54"/>
      <c r="D24" s="54"/>
      <c r="E24" s="54"/>
      <c r="F24" s="54"/>
      <c r="G24" s="54"/>
      <c r="H24" s="54"/>
      <c r="I24" s="54"/>
      <c r="J24" s="54"/>
      <c r="K24" s="54"/>
      <c r="L24" s="54"/>
      <c r="M24" s="54"/>
      <c r="N24" s="54"/>
      <c r="O24" s="54"/>
      <c r="P24" s="54"/>
      <c r="Q24" s="60"/>
      <c r="R24" s="60"/>
      <c r="S24" s="60"/>
      <c r="T24" s="60"/>
      <c r="U24" s="60"/>
      <c r="V24" s="60"/>
      <c r="W24" s="60"/>
      <c r="X24" s="60"/>
      <c r="Y24" s="60"/>
      <c r="Z24" s="60"/>
      <c r="AA24" s="60"/>
      <c r="AB24" s="60"/>
      <c r="AC24" s="60"/>
      <c r="AD24" s="60"/>
      <c r="AE24" s="60"/>
      <c r="AF24" s="60"/>
      <c r="AG24" s="60"/>
      <c r="AH24" s="54"/>
      <c r="AI24" s="30"/>
    </row>
    <row r="25" spans="1:35">
      <c r="A25" s="30"/>
      <c r="B25" s="54"/>
      <c r="C25" s="54"/>
      <c r="D25" s="54"/>
      <c r="E25" s="54"/>
      <c r="F25" s="54"/>
      <c r="G25" s="54"/>
      <c r="H25" s="54"/>
      <c r="I25" s="54"/>
      <c r="J25" s="54"/>
      <c r="K25" s="54"/>
      <c r="L25" s="54"/>
      <c r="M25" s="54"/>
      <c r="N25" s="54"/>
      <c r="O25" s="54"/>
      <c r="P25" s="54"/>
      <c r="Q25" s="60"/>
      <c r="R25" s="60"/>
      <c r="S25" s="60"/>
      <c r="T25" s="60"/>
      <c r="U25" s="60"/>
      <c r="V25" s="60"/>
      <c r="W25" s="60"/>
      <c r="X25" s="60"/>
      <c r="Y25" s="60"/>
      <c r="Z25" s="60"/>
      <c r="AA25" s="60"/>
      <c r="AB25" s="60"/>
      <c r="AC25" s="60"/>
      <c r="AD25" s="60"/>
      <c r="AE25" s="60"/>
      <c r="AF25" s="60"/>
      <c r="AG25" s="60"/>
      <c r="AH25" s="54"/>
      <c r="AI25" s="30"/>
    </row>
    <row r="26" spans="1:35">
      <c r="A26" s="30"/>
      <c r="B26" s="54"/>
      <c r="C26" s="54"/>
      <c r="D26" s="54" t="s">
        <v>319</v>
      </c>
      <c r="E26" s="54"/>
      <c r="F26" s="54"/>
      <c r="G26" s="54"/>
      <c r="H26" s="54"/>
      <c r="I26" s="54"/>
      <c r="J26" s="54"/>
      <c r="K26" s="54"/>
      <c r="L26" s="54"/>
      <c r="M26" s="54"/>
      <c r="N26" s="54"/>
      <c r="O26" s="54"/>
      <c r="P26" s="441" t="str">
        <f>IF(Z51="","",Z51)</f>
        <v/>
      </c>
      <c r="Q26" s="441"/>
      <c r="R26" s="441"/>
      <c r="S26" s="441"/>
      <c r="T26" s="441"/>
      <c r="U26" s="441"/>
      <c r="V26" s="441"/>
      <c r="W26" s="441"/>
      <c r="X26" s="441"/>
      <c r="Y26" s="441"/>
      <c r="Z26" s="441"/>
      <c r="AA26" s="441"/>
      <c r="AB26" s="441"/>
      <c r="AC26" s="441"/>
      <c r="AD26" s="441"/>
      <c r="AE26" s="441"/>
      <c r="AF26" s="441"/>
      <c r="AG26" s="60"/>
      <c r="AH26" s="54"/>
      <c r="AI26" s="30"/>
    </row>
    <row r="27" spans="1:35">
      <c r="A27" s="30"/>
      <c r="B27" s="54"/>
      <c r="C27" s="54"/>
      <c r="D27" s="54"/>
      <c r="E27" s="54"/>
      <c r="F27" s="54"/>
      <c r="G27" s="54"/>
      <c r="H27" s="54"/>
      <c r="I27" s="54"/>
      <c r="J27" s="54"/>
      <c r="K27" s="54"/>
      <c r="L27" s="54"/>
      <c r="M27" s="54"/>
      <c r="N27" s="54"/>
      <c r="O27" s="54"/>
      <c r="P27" s="67"/>
      <c r="Q27" s="67"/>
      <c r="R27" s="67"/>
      <c r="S27" s="67"/>
      <c r="T27" s="67"/>
      <c r="U27" s="67"/>
      <c r="V27" s="67"/>
      <c r="W27" s="67"/>
      <c r="X27" s="67"/>
      <c r="Y27" s="67"/>
      <c r="Z27" s="67"/>
      <c r="AA27" s="67"/>
      <c r="AB27" s="67"/>
      <c r="AC27" s="67"/>
      <c r="AD27" s="67"/>
      <c r="AE27" s="67"/>
      <c r="AF27" s="67"/>
      <c r="AG27" s="54"/>
      <c r="AH27" s="54"/>
      <c r="AI27" s="30"/>
    </row>
    <row r="28" spans="1:35">
      <c r="A28" s="30"/>
      <c r="B28" s="54"/>
      <c r="C28" s="54"/>
      <c r="D28" s="54" t="s">
        <v>283</v>
      </c>
      <c r="E28" s="54"/>
      <c r="F28" s="54"/>
      <c r="G28" s="54"/>
      <c r="H28" s="54"/>
      <c r="I28" s="54"/>
      <c r="J28" s="54"/>
      <c r="K28" s="54"/>
      <c r="L28" s="54"/>
      <c r="M28" s="54"/>
      <c r="N28" s="54"/>
      <c r="O28" s="54"/>
      <c r="P28" s="441" t="str">
        <f>IF(Z52="","",Z52)</f>
        <v/>
      </c>
      <c r="Q28" s="441"/>
      <c r="R28" s="441"/>
      <c r="S28" s="441"/>
      <c r="T28" s="441"/>
      <c r="U28" s="441"/>
      <c r="V28" s="441"/>
      <c r="W28" s="441"/>
      <c r="X28" s="441"/>
      <c r="Y28" s="441"/>
      <c r="Z28" s="441"/>
      <c r="AA28" s="441"/>
      <c r="AB28" s="441"/>
      <c r="AC28" s="441"/>
      <c r="AD28" s="441"/>
      <c r="AE28" s="441"/>
      <c r="AF28" s="441"/>
      <c r="AG28" s="54"/>
      <c r="AH28" s="54"/>
      <c r="AI28" s="30"/>
    </row>
    <row r="29" spans="1:35">
      <c r="A29" s="30"/>
      <c r="B29" s="54"/>
      <c r="C29" s="54"/>
      <c r="D29" s="54"/>
      <c r="E29" s="54"/>
      <c r="F29" s="54"/>
      <c r="G29" s="54"/>
      <c r="H29" s="54"/>
      <c r="I29" s="54"/>
      <c r="J29" s="54"/>
      <c r="K29" s="54"/>
      <c r="L29" s="54"/>
      <c r="M29" s="54"/>
      <c r="N29" s="54"/>
      <c r="O29" s="54"/>
      <c r="P29" s="67"/>
      <c r="Q29" s="67"/>
      <c r="R29" s="67"/>
      <c r="S29" s="67"/>
      <c r="T29" s="67"/>
      <c r="U29" s="67"/>
      <c r="V29" s="67"/>
      <c r="W29" s="67"/>
      <c r="X29" s="67"/>
      <c r="Y29" s="67"/>
      <c r="Z29" s="67"/>
      <c r="AA29" s="67"/>
      <c r="AB29" s="67"/>
      <c r="AC29" s="67"/>
      <c r="AD29" s="67"/>
      <c r="AE29" s="67"/>
      <c r="AF29" s="67"/>
      <c r="AG29" s="54"/>
      <c r="AH29" s="54"/>
      <c r="AI29" s="30"/>
    </row>
    <row r="30" spans="1:35">
      <c r="A30" s="30"/>
      <c r="B30" s="54"/>
      <c r="C30" s="54"/>
      <c r="D30" s="54" t="s">
        <v>282</v>
      </c>
      <c r="E30" s="54"/>
      <c r="F30" s="54"/>
      <c r="G30" s="54"/>
      <c r="H30" s="54"/>
      <c r="I30" s="54"/>
      <c r="J30" s="54"/>
      <c r="K30" s="54"/>
      <c r="L30" s="54"/>
      <c r="M30" s="54"/>
      <c r="N30" s="54"/>
      <c r="O30" s="54"/>
      <c r="P30" s="54"/>
      <c r="Q30" s="54"/>
      <c r="R30" s="54"/>
      <c r="S30" s="54"/>
      <c r="T30" s="441" t="str">
        <f>IF(Z53="","",Z53)</f>
        <v/>
      </c>
      <c r="U30" s="441"/>
      <c r="V30" s="441"/>
      <c r="W30" s="441"/>
      <c r="X30" s="441"/>
      <c r="Y30" s="441"/>
      <c r="Z30" s="441"/>
      <c r="AA30" s="441"/>
      <c r="AB30" s="441"/>
      <c r="AC30" s="441"/>
      <c r="AD30" s="441"/>
      <c r="AE30" s="441"/>
      <c r="AF30" s="441"/>
      <c r="AG30" s="54"/>
      <c r="AH30" s="54"/>
      <c r="AI30" s="30"/>
    </row>
    <row r="31" spans="1:35">
      <c r="A31" s="30"/>
      <c r="B31" s="54"/>
      <c r="C31" s="54"/>
      <c r="D31" s="54"/>
      <c r="E31" s="54"/>
      <c r="F31" s="54"/>
      <c r="G31" s="54"/>
      <c r="H31" s="54"/>
      <c r="I31" s="54"/>
      <c r="J31" s="54"/>
      <c r="K31" s="54"/>
      <c r="L31" s="54"/>
      <c r="M31" s="54"/>
      <c r="N31" s="54"/>
      <c r="O31" s="54"/>
      <c r="P31" s="54"/>
      <c r="Q31" s="54"/>
      <c r="R31" s="54"/>
      <c r="S31" s="54"/>
      <c r="T31" s="67"/>
      <c r="U31" s="67"/>
      <c r="V31" s="67"/>
      <c r="W31" s="67"/>
      <c r="X31" s="67"/>
      <c r="Y31" s="67"/>
      <c r="Z31" s="67"/>
      <c r="AA31" s="67"/>
      <c r="AB31" s="67"/>
      <c r="AC31" s="67"/>
      <c r="AD31" s="67"/>
      <c r="AE31" s="67"/>
      <c r="AF31" s="67"/>
      <c r="AG31" s="54"/>
      <c r="AH31" s="54"/>
      <c r="AI31" s="30"/>
    </row>
    <row r="32" spans="1:35">
      <c r="A32" s="30"/>
      <c r="B32" s="54"/>
      <c r="C32" s="54"/>
      <c r="D32" s="54" t="s">
        <v>284</v>
      </c>
      <c r="E32" s="54"/>
      <c r="F32" s="54"/>
      <c r="G32" s="54"/>
      <c r="H32" s="54"/>
      <c r="I32" s="54"/>
      <c r="J32" s="54"/>
      <c r="K32" s="54"/>
      <c r="L32" s="54"/>
      <c r="M32" s="54"/>
      <c r="N32" s="54"/>
      <c r="O32" s="54"/>
      <c r="P32" s="54"/>
      <c r="Q32" s="69"/>
      <c r="R32" s="69"/>
      <c r="S32" s="69"/>
      <c r="T32" s="69"/>
      <c r="U32" s="69"/>
      <c r="V32" s="69"/>
      <c r="W32" s="69"/>
      <c r="X32" s="69"/>
      <c r="Y32" s="69"/>
      <c r="Z32" s="69"/>
      <c r="AA32" s="69"/>
      <c r="AB32" s="69"/>
      <c r="AC32" s="69"/>
      <c r="AD32" s="69"/>
      <c r="AE32" s="69"/>
      <c r="AF32" s="69"/>
      <c r="AG32" s="54"/>
      <c r="AH32" s="54"/>
      <c r="AI32" s="30"/>
    </row>
    <row r="33" spans="1:35">
      <c r="A33" s="30"/>
      <c r="B33" s="54"/>
      <c r="C33" s="54"/>
      <c r="D33" s="54"/>
      <c r="E33" s="54"/>
      <c r="F33" s="54"/>
      <c r="G33" s="54"/>
      <c r="H33" s="54"/>
      <c r="I33" s="54"/>
      <c r="J33" s="54"/>
      <c r="K33" s="54"/>
      <c r="L33" s="54"/>
      <c r="M33" s="54"/>
      <c r="N33" s="54"/>
      <c r="O33" s="54"/>
      <c r="P33" s="54"/>
      <c r="Q33" s="67"/>
      <c r="R33" s="67"/>
      <c r="S33" s="67"/>
      <c r="T33" s="67"/>
      <c r="U33" s="67"/>
      <c r="V33" s="67"/>
      <c r="W33" s="67"/>
      <c r="X33" s="67"/>
      <c r="Y33" s="67"/>
      <c r="Z33" s="67"/>
      <c r="AA33" s="67"/>
      <c r="AB33" s="67"/>
      <c r="AC33" s="67"/>
      <c r="AD33" s="67"/>
      <c r="AE33" s="67"/>
      <c r="AF33" s="67"/>
      <c r="AG33" s="54"/>
      <c r="AH33" s="54"/>
      <c r="AI33" s="30"/>
    </row>
    <row r="34" spans="1:35">
      <c r="A34" s="30"/>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30"/>
    </row>
    <row r="35" spans="1:35" ht="15">
      <c r="A35" s="30"/>
      <c r="B35" s="57" t="s">
        <v>285</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30"/>
    </row>
    <row r="36" spans="1:35">
      <c r="A36" s="30"/>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64"/>
      <c r="AD36" s="54"/>
      <c r="AE36" s="54"/>
      <c r="AF36" s="64"/>
      <c r="AG36" s="54"/>
      <c r="AH36" s="54"/>
      <c r="AI36" s="30"/>
    </row>
    <row r="37" spans="1:35">
      <c r="A37" s="30"/>
      <c r="B37" s="54"/>
      <c r="C37" s="54" t="s">
        <v>272</v>
      </c>
      <c r="D37" s="54" t="s">
        <v>287</v>
      </c>
      <c r="E37" s="54"/>
      <c r="F37" s="54"/>
      <c r="G37" s="54"/>
      <c r="H37" s="54"/>
      <c r="I37" s="54"/>
      <c r="J37" s="54"/>
      <c r="K37" s="54"/>
      <c r="L37" s="54"/>
      <c r="M37" s="54"/>
      <c r="N37" s="54"/>
      <c r="O37" s="54"/>
      <c r="P37" s="54"/>
      <c r="Q37" s="54"/>
      <c r="R37" s="54"/>
      <c r="S37" s="54"/>
      <c r="T37" s="54"/>
      <c r="U37" s="54"/>
      <c r="V37" s="54"/>
      <c r="W37" s="54"/>
      <c r="X37" s="54"/>
      <c r="Y37" s="54"/>
      <c r="Z37" s="54"/>
      <c r="AA37" s="54"/>
      <c r="AB37" s="62" t="s">
        <v>223</v>
      </c>
      <c r="AC37" s="68" t="str">
        <f>IF(Z54="","",IF(Z54="YES","X",""))</f>
        <v/>
      </c>
      <c r="AD37" s="63"/>
      <c r="AE37" s="62" t="s">
        <v>224</v>
      </c>
      <c r="AF37" s="68" t="str">
        <f>IF(Z54="","",IF(Z54="YES","","X"))</f>
        <v/>
      </c>
      <c r="AG37" s="63"/>
      <c r="AH37" s="54"/>
      <c r="AI37" s="30"/>
    </row>
    <row r="38" spans="1:35">
      <c r="A38" s="30"/>
      <c r="B38" s="54"/>
      <c r="C38" s="54"/>
      <c r="D38" s="54" t="s">
        <v>288</v>
      </c>
      <c r="E38" s="54"/>
      <c r="F38" s="54"/>
      <c r="G38" s="54"/>
      <c r="H38" s="54"/>
      <c r="I38" s="54"/>
      <c r="J38" s="54"/>
      <c r="K38" s="54"/>
      <c r="L38" s="54"/>
      <c r="M38" s="54"/>
      <c r="N38" s="54"/>
      <c r="O38" s="54"/>
      <c r="P38" s="54"/>
      <c r="Q38" s="54"/>
      <c r="R38" s="54"/>
      <c r="S38" s="54"/>
      <c r="T38" s="54"/>
      <c r="U38" s="54"/>
      <c r="V38" s="54"/>
      <c r="W38" s="54"/>
      <c r="X38" s="54"/>
      <c r="Y38" s="54"/>
      <c r="Z38" s="54"/>
      <c r="AA38" s="54"/>
      <c r="AB38" s="54"/>
      <c r="AC38" s="67"/>
      <c r="AD38" s="54"/>
      <c r="AE38" s="54"/>
      <c r="AF38" s="67"/>
      <c r="AG38" s="54"/>
      <c r="AH38" s="54"/>
      <c r="AI38" s="30"/>
    </row>
    <row r="39" spans="1:35" ht="7" customHeight="1">
      <c r="A39" s="30"/>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30"/>
    </row>
    <row r="40" spans="1:35">
      <c r="A40" s="30"/>
      <c r="B40" s="54"/>
      <c r="C40" s="54"/>
      <c r="D40" s="54" t="s">
        <v>289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30"/>
    </row>
    <row r="41" spans="1:35">
      <c r="A41" s="30"/>
      <c r="B41" s="54"/>
      <c r="C41" s="54"/>
      <c r="D41" s="54" t="s">
        <v>320</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30"/>
    </row>
    <row r="42" spans="1:35">
      <c r="A42" s="30"/>
      <c r="B42" s="54"/>
      <c r="C42" s="54"/>
      <c r="D42" s="54" t="s">
        <v>321</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30"/>
    </row>
    <row r="43" spans="1:35">
      <c r="A43" s="30"/>
      <c r="B43" s="54"/>
      <c r="C43" s="54"/>
      <c r="D43" s="54" t="s">
        <v>313</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30"/>
    </row>
    <row r="44" spans="1:35">
      <c r="A44" s="30"/>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30"/>
    </row>
    <row r="45" spans="1:35" ht="7"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row>
    <row r="46" spans="1:35" hidden="1"/>
    <row r="47" spans="1:35" hidden="1">
      <c r="D47" s="103"/>
      <c r="E47" s="103"/>
      <c r="F47" s="103"/>
      <c r="G47" s="103"/>
      <c r="H47" s="103"/>
      <c r="I47" s="103"/>
      <c r="J47" s="103"/>
      <c r="K47" s="121"/>
      <c r="L47" s="103"/>
      <c r="M47" s="103"/>
      <c r="N47" s="103"/>
      <c r="O47" s="122"/>
      <c r="P47" s="103"/>
      <c r="Q47" s="103"/>
      <c r="R47" s="103"/>
      <c r="V47" s="123" t="s">
        <v>322</v>
      </c>
      <c r="W47" s="116"/>
      <c r="X47" s="270">
        <f>'JOB TITLE (2)'!D48</f>
        <v>100</v>
      </c>
      <c r="Y47" s="271"/>
      <c r="Z47" s="271" t="str">
        <f>IF(VLOOKUP(X47,DATA!$C$2:$F$328,4,FALSE)="","",(VLOOKUP(X47,DATA!$C$2:$F$328,4,FALSE)))</f>
        <v/>
      </c>
      <c r="AA47" s="271"/>
      <c r="AB47" s="116"/>
      <c r="AC47" s="116"/>
      <c r="AD47" s="116"/>
      <c r="AE47" s="116"/>
    </row>
    <row r="48" spans="1:35" hidden="1">
      <c r="D48" s="103"/>
      <c r="E48" s="103"/>
      <c r="F48" s="103"/>
      <c r="G48" s="103"/>
      <c r="H48" s="103"/>
      <c r="I48" s="103"/>
      <c r="J48" s="103"/>
      <c r="K48" s="121"/>
      <c r="L48" s="103"/>
      <c r="M48" s="103"/>
      <c r="N48" s="103"/>
      <c r="O48" s="122"/>
      <c r="P48" s="103"/>
      <c r="Q48" s="103"/>
      <c r="R48" s="103"/>
      <c r="V48" s="123"/>
      <c r="W48" s="116"/>
      <c r="X48" s="272"/>
      <c r="Y48" s="271"/>
      <c r="Z48" s="271"/>
      <c r="AA48" s="271"/>
      <c r="AB48" s="116"/>
      <c r="AC48" s="116"/>
      <c r="AD48" s="116"/>
      <c r="AE48" s="116"/>
    </row>
    <row r="49" spans="22:31" hidden="1">
      <c r="V49" s="123" t="s">
        <v>169</v>
      </c>
      <c r="W49" s="116"/>
      <c r="X49" s="272">
        <f>X47+51</f>
        <v>151</v>
      </c>
      <c r="Y49" s="271"/>
      <c r="Z49" s="271" t="str">
        <f>IF(VLOOKUP(X49,DATA!$C$2:$F$328,4,FALSE)="","",(VLOOKUP(X49,DATA!$C$2:$F$328,4,FALSE)))</f>
        <v/>
      </c>
      <c r="AA49" s="271"/>
      <c r="AB49" s="116"/>
      <c r="AC49" s="116"/>
      <c r="AD49" s="116"/>
      <c r="AE49" s="116"/>
    </row>
    <row r="50" spans="22:31" hidden="1">
      <c r="V50" s="123" t="s">
        <v>12</v>
      </c>
      <c r="W50" s="116"/>
      <c r="X50" s="272">
        <f>X49+1</f>
        <v>152</v>
      </c>
      <c r="Y50" s="271"/>
      <c r="Z50" s="271" t="str">
        <f>IF(VLOOKUP(X50,DATA!$C$2:$F$328,4,FALSE)="","",(VLOOKUP(X50,DATA!$C$2:$F$328,4,FALSE)))</f>
        <v/>
      </c>
      <c r="AA50" s="271"/>
      <c r="AB50" s="116"/>
      <c r="AC50" s="116"/>
      <c r="AD50" s="116"/>
      <c r="AE50" s="116"/>
    </row>
    <row r="51" spans="22:31" hidden="1">
      <c r="V51" s="123" t="s">
        <v>218</v>
      </c>
      <c r="W51" s="116"/>
      <c r="X51" s="272">
        <f>X50+1</f>
        <v>153</v>
      </c>
      <c r="Y51" s="271"/>
      <c r="Z51" s="271" t="str">
        <f>IF(VLOOKUP(X51,DATA!$C$2:$F$328,4,FALSE)="","",(VLOOKUP(X51,DATA!$C$2:$F$328,4,FALSE)))</f>
        <v/>
      </c>
      <c r="AA51" s="271"/>
      <c r="AB51" s="116"/>
      <c r="AC51" s="116"/>
      <c r="AD51" s="116"/>
      <c r="AE51" s="116"/>
    </row>
    <row r="52" spans="22:31" hidden="1">
      <c r="V52" s="123" t="s">
        <v>219</v>
      </c>
      <c r="W52" s="116"/>
      <c r="X52" s="272">
        <f>X51+1</f>
        <v>154</v>
      </c>
      <c r="Y52" s="271"/>
      <c r="Z52" s="271" t="str">
        <f>IF(VLOOKUP(X52,DATA!$C$2:$F$328,4,FALSE)="","",(VLOOKUP(X52,DATA!$C$2:$F$328,4,FALSE)))</f>
        <v/>
      </c>
      <c r="AA52" s="271"/>
      <c r="AB52" s="116"/>
      <c r="AC52" s="116"/>
      <c r="AD52" s="116"/>
      <c r="AE52" s="116"/>
    </row>
    <row r="53" spans="22:31" hidden="1">
      <c r="V53" s="123" t="s">
        <v>220</v>
      </c>
      <c r="W53" s="116"/>
      <c r="X53" s="272">
        <f>X52+1</f>
        <v>155</v>
      </c>
      <c r="Y53" s="271"/>
      <c r="Z53" s="271" t="str">
        <f>IF(VLOOKUP(X53,DATA!$C$2:$F$328,4,FALSE)="","",(VLOOKUP(X53,DATA!$C$2:$F$328,4,FALSE)))</f>
        <v/>
      </c>
      <c r="AA53" s="271"/>
      <c r="AB53" s="116"/>
      <c r="AC53" s="116"/>
      <c r="AD53" s="116"/>
      <c r="AE53" s="116"/>
    </row>
    <row r="54" spans="22:31" hidden="1">
      <c r="V54" s="123" t="s">
        <v>13</v>
      </c>
      <c r="W54" s="116"/>
      <c r="X54" s="272">
        <f>X53+1</f>
        <v>156</v>
      </c>
      <c r="Y54" s="271"/>
      <c r="Z54" s="271" t="str">
        <f>IF(VLOOKUP(X54,DATA!$C$2:$F$328,4,FALSE)="","",(VLOOKUP(X54,DATA!$C$2:$F$328,4,FALSE)))</f>
        <v/>
      </c>
      <c r="AA54" s="271"/>
      <c r="AB54" s="116"/>
      <c r="AC54" s="116"/>
      <c r="AD54" s="116"/>
      <c r="AE54" s="116"/>
    </row>
    <row r="55" spans="22:31" hidden="1"/>
    <row r="56" spans="22:31" hidden="1"/>
    <row r="57" spans="22:31" hidden="1"/>
    <row r="58" spans="22:31" hidden="1"/>
    <row r="59" spans="22:31" hidden="1"/>
    <row r="60" spans="22:31" hidden="1"/>
    <row r="61" spans="22:31" hidden="1"/>
    <row r="62" spans="22:31" hidden="1"/>
    <row r="63" spans="22:31" hidden="1"/>
    <row r="64" spans="22:3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sheetProtection password="932F" sheet="1" objects="1" scenarios="1" selectLockedCells="1" selectUnlockedCells="1"/>
  <mergeCells count="8">
    <mergeCell ref="P28:AF28"/>
    <mergeCell ref="T30:AF30"/>
    <mergeCell ref="B2:AH2"/>
    <mergeCell ref="B3:AH3"/>
    <mergeCell ref="B5:AH5"/>
    <mergeCell ref="B6:AH6"/>
    <mergeCell ref="F12:AG12"/>
    <mergeCell ref="P26:AF26"/>
  </mergeCells>
  <phoneticPr fontId="76" type="noConversion"/>
  <pageMargins left="0.75" right="0.75" top="0.75" bottom="1" header="0.5" footer="0.5"/>
  <pageSetup orientation="portrait"/>
  <headerFooter>
    <oddFooter>&amp;R&amp;9P a g e | &amp;P of &amp;N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93"/>
  <sheetViews>
    <sheetView tabSelected="1" zoomScale="50" zoomScaleNormal="70" zoomScaleSheetLayoutView="70" zoomScalePageLayoutView="70" workbookViewId="0">
      <selection activeCell="B20" sqref="B20:F20"/>
    </sheetView>
  </sheetViews>
  <sheetFormatPr baseColWidth="10" defaultColWidth="0" defaultRowHeight="12.75" customHeight="1" zeroHeight="1" x14ac:dyDescent="0"/>
  <cols>
    <col min="1" max="1" width="1.6640625" customWidth="1"/>
    <col min="2" max="2" width="3.33203125" customWidth="1"/>
    <col min="3" max="26" width="8.33203125" customWidth="1"/>
    <col min="27" max="27" width="1.6640625" customWidth="1"/>
  </cols>
  <sheetData>
    <row r="1" spans="1:27" ht="15"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row>
    <row r="2" spans="1:27" ht="21.75" customHeight="1" thickTop="1" thickBot="1">
      <c r="A2" s="309"/>
      <c r="B2" s="579" t="str">
        <f>ENTITY!A2</f>
        <v>Chicago Cook Workforce Partnership</v>
      </c>
      <c r="C2" s="579"/>
      <c r="D2" s="579"/>
      <c r="E2" s="579"/>
      <c r="F2" s="579"/>
      <c r="G2" s="579"/>
      <c r="H2" s="579"/>
      <c r="I2" s="579"/>
      <c r="J2" s="579"/>
      <c r="K2" s="579"/>
      <c r="L2" s="579"/>
      <c r="M2" s="579"/>
      <c r="N2" s="579"/>
      <c r="O2" s="579"/>
      <c r="P2" s="579"/>
      <c r="Q2" s="579"/>
      <c r="R2" s="579"/>
      <c r="S2" s="579"/>
      <c r="T2" s="579"/>
      <c r="U2" s="579"/>
      <c r="V2" s="579"/>
      <c r="W2" s="579"/>
      <c r="X2" s="579"/>
      <c r="Y2" s="579"/>
      <c r="Z2" s="579"/>
      <c r="AA2" s="98"/>
    </row>
    <row r="3" spans="1:27" ht="22" thickTop="1" thickBot="1">
      <c r="A3" s="30"/>
      <c r="B3" s="579" t="s">
        <v>143</v>
      </c>
      <c r="C3" s="579"/>
      <c r="D3" s="579"/>
      <c r="E3" s="579"/>
      <c r="F3" s="579"/>
      <c r="G3" s="579"/>
      <c r="H3" s="579"/>
      <c r="I3" s="579"/>
      <c r="J3" s="579"/>
      <c r="K3" s="579"/>
      <c r="L3" s="579"/>
      <c r="M3" s="579"/>
      <c r="N3" s="579"/>
      <c r="O3" s="579"/>
      <c r="P3" s="579"/>
      <c r="Q3" s="579"/>
      <c r="R3" s="579"/>
      <c r="S3" s="579"/>
      <c r="T3" s="579"/>
      <c r="U3" s="579"/>
      <c r="V3" s="579"/>
      <c r="W3" s="579"/>
      <c r="X3" s="579"/>
      <c r="Y3" s="579"/>
      <c r="Z3" s="579"/>
      <c r="AA3" s="98"/>
    </row>
    <row r="4" spans="1:27" ht="5.25" customHeight="1" thickTop="1" thickBot="1">
      <c r="A4" s="30"/>
      <c r="B4" s="147"/>
      <c r="C4" s="147"/>
      <c r="D4" s="148"/>
      <c r="E4" s="148"/>
      <c r="F4" s="149"/>
      <c r="G4" s="149"/>
      <c r="H4" s="149"/>
      <c r="I4" s="149"/>
      <c r="J4" s="149"/>
      <c r="K4" s="149"/>
      <c r="L4" s="149"/>
      <c r="M4" s="149"/>
      <c r="N4" s="149"/>
      <c r="O4" s="149"/>
      <c r="P4" s="149"/>
      <c r="Q4" s="149"/>
      <c r="R4" s="149"/>
      <c r="S4" s="149"/>
      <c r="T4" s="149"/>
      <c r="U4" s="149"/>
      <c r="V4" s="149"/>
      <c r="W4" s="149"/>
      <c r="X4" s="149"/>
      <c r="Y4" s="149"/>
      <c r="Z4" s="149"/>
      <c r="AA4" s="31"/>
    </row>
    <row r="5" spans="1:27" ht="22" thickTop="1" thickBot="1">
      <c r="A5" s="30"/>
      <c r="B5" s="579" t="str">
        <f>IF(DATA!$F$5="","LWIA 7 Broker: ______________________","LWIA 7 OJT Broker: "&amp;DATA!$F$5)</f>
        <v>LWIA 7 Broker: ______________________</v>
      </c>
      <c r="C5" s="579"/>
      <c r="D5" s="579"/>
      <c r="E5" s="579"/>
      <c r="F5" s="579"/>
      <c r="G5" s="579"/>
      <c r="H5" s="579"/>
      <c r="I5" s="579"/>
      <c r="J5" s="579"/>
      <c r="K5" s="579"/>
      <c r="L5" s="579"/>
      <c r="M5" s="579"/>
      <c r="N5" s="579"/>
      <c r="O5" s="579"/>
      <c r="P5" s="579"/>
      <c r="Q5" s="579"/>
      <c r="R5" s="579"/>
      <c r="S5" s="579"/>
      <c r="T5" s="579"/>
      <c r="U5" s="579"/>
      <c r="V5" s="579"/>
      <c r="W5" s="579"/>
      <c r="X5" s="579"/>
      <c r="Y5" s="579"/>
      <c r="Z5" s="579"/>
      <c r="AA5" s="98"/>
    </row>
    <row r="6" spans="1:27" ht="22" thickTop="1" thickBot="1">
      <c r="A6" s="30"/>
      <c r="B6" s="579" t="str">
        <f>IF(DATA!F2="","Employer Agreement # _______________________","Employer Agreement # "&amp;IF(DATA!$F$2="","",RIGHT(DATA!$F$3,2)&amp;"-"&amp;UPPER(DATA!$F$4)&amp;"-"&amp;DATA!$F$2))</f>
        <v>Employer Agreement # _______________________</v>
      </c>
      <c r="C6" s="579"/>
      <c r="D6" s="579"/>
      <c r="E6" s="579"/>
      <c r="F6" s="579"/>
      <c r="G6" s="579"/>
      <c r="H6" s="579"/>
      <c r="I6" s="579"/>
      <c r="J6" s="579"/>
      <c r="K6" s="579"/>
      <c r="L6" s="579"/>
      <c r="M6" s="579"/>
      <c r="N6" s="579"/>
      <c r="O6" s="579"/>
      <c r="P6" s="579"/>
      <c r="Q6" s="579"/>
      <c r="R6" s="579"/>
      <c r="S6" s="579"/>
      <c r="T6" s="579"/>
      <c r="U6" s="579"/>
      <c r="V6" s="579"/>
      <c r="W6" s="579"/>
      <c r="X6" s="579"/>
      <c r="Y6" s="579"/>
      <c r="Z6" s="579"/>
      <c r="AA6" s="98"/>
    </row>
    <row r="7" spans="1:27" ht="9.75" customHeight="1" thickTop="1" thickBot="1">
      <c r="A7" s="30"/>
      <c r="B7" s="147"/>
      <c r="C7" s="147"/>
      <c r="D7" s="148"/>
      <c r="E7" s="148"/>
      <c r="F7" s="149"/>
      <c r="G7" s="149"/>
      <c r="H7" s="149"/>
      <c r="I7" s="149"/>
      <c r="J7" s="149"/>
      <c r="K7" s="149"/>
      <c r="L7" s="149"/>
      <c r="M7" s="149"/>
      <c r="N7" s="149"/>
      <c r="O7" s="149"/>
      <c r="P7" s="149"/>
      <c r="Q7" s="149"/>
      <c r="R7" s="149"/>
      <c r="S7" s="149"/>
      <c r="T7" s="149"/>
      <c r="U7" s="149"/>
      <c r="V7" s="149"/>
      <c r="W7" s="149"/>
      <c r="X7" s="149"/>
      <c r="Y7" s="149"/>
      <c r="Z7" s="149"/>
      <c r="AA7" s="31"/>
    </row>
    <row r="8" spans="1:27" ht="22" customHeight="1" thickTop="1" thickBot="1">
      <c r="A8" s="30"/>
      <c r="B8" s="150" t="s">
        <v>382</v>
      </c>
      <c r="C8" s="150"/>
      <c r="D8" s="150"/>
      <c r="E8" s="150"/>
      <c r="F8" s="151"/>
      <c r="G8" s="151"/>
      <c r="H8" s="151"/>
      <c r="I8" s="151"/>
      <c r="J8" s="151"/>
      <c r="K8" s="151"/>
      <c r="L8" s="151"/>
      <c r="M8" s="151"/>
      <c r="N8" s="152"/>
      <c r="O8" s="152"/>
      <c r="P8" s="152"/>
      <c r="Q8" s="152"/>
      <c r="R8" s="152"/>
      <c r="S8" s="152"/>
      <c r="T8" s="153" t="s">
        <v>324</v>
      </c>
      <c r="U8" s="512" t="str">
        <f>IF(L42="","",L42)</f>
        <v/>
      </c>
      <c r="V8" s="513"/>
      <c r="W8" s="513"/>
      <c r="X8" s="513"/>
      <c r="Y8" s="513"/>
      <c r="Z8" s="514"/>
      <c r="AA8" s="70"/>
    </row>
    <row r="9" spans="1:27" ht="5.25" customHeight="1" thickTop="1" thickBot="1">
      <c r="A9" s="30"/>
      <c r="B9" s="154"/>
      <c r="C9" s="154"/>
      <c r="D9" s="155"/>
      <c r="E9" s="155"/>
      <c r="F9" s="156"/>
      <c r="G9" s="156"/>
      <c r="H9" s="156"/>
      <c r="I9" s="156"/>
      <c r="J9" s="156"/>
      <c r="K9" s="156"/>
      <c r="L9" s="156"/>
      <c r="M9" s="156"/>
      <c r="N9" s="156"/>
      <c r="O9" s="156"/>
      <c r="P9" s="156"/>
      <c r="Q9" s="156"/>
      <c r="R9" s="156"/>
      <c r="S9" s="515"/>
      <c r="T9" s="516"/>
      <c r="U9" s="516"/>
      <c r="V9" s="516"/>
      <c r="W9" s="516"/>
      <c r="X9" s="516"/>
      <c r="Y9" s="516"/>
      <c r="Z9" s="517"/>
      <c r="AA9" s="233"/>
    </row>
    <row r="10" spans="1:27" ht="24" thickTop="1">
      <c r="A10" s="30"/>
      <c r="B10" s="518" t="s">
        <v>340</v>
      </c>
      <c r="C10" s="519"/>
      <c r="D10" s="519"/>
      <c r="E10" s="519"/>
      <c r="F10" s="519"/>
      <c r="G10" s="519"/>
      <c r="H10" s="519"/>
      <c r="I10" s="519"/>
      <c r="J10" s="519"/>
      <c r="K10" s="519"/>
      <c r="L10" s="519"/>
      <c r="M10" s="519"/>
      <c r="N10" s="520"/>
      <c r="O10" s="530" t="s">
        <v>225</v>
      </c>
      <c r="P10" s="519"/>
      <c r="Q10" s="519"/>
      <c r="R10" s="519"/>
      <c r="S10" s="519"/>
      <c r="T10" s="519"/>
      <c r="U10" s="519"/>
      <c r="V10" s="519"/>
      <c r="W10" s="519"/>
      <c r="X10" s="519"/>
      <c r="Y10" s="519"/>
      <c r="Z10" s="531"/>
      <c r="AA10" s="99"/>
    </row>
    <row r="11" spans="1:27" ht="15">
      <c r="A11" s="30"/>
      <c r="B11" s="521" t="s">
        <v>341</v>
      </c>
      <c r="C11" s="522"/>
      <c r="D11" s="523"/>
      <c r="E11" s="524" t="str">
        <f>IF(DATA!F5="","",DATA!F5)</f>
        <v/>
      </c>
      <c r="F11" s="525"/>
      <c r="G11" s="525"/>
      <c r="H11" s="525"/>
      <c r="I11" s="525"/>
      <c r="J11" s="525"/>
      <c r="K11" s="525"/>
      <c r="L11" s="525"/>
      <c r="M11" s="525"/>
      <c r="N11" s="527"/>
      <c r="O11" s="528" t="s">
        <v>341</v>
      </c>
      <c r="P11" s="529"/>
      <c r="Q11" s="524" t="str">
        <f>IF(DATA!F15="","",DATA!F15)</f>
        <v/>
      </c>
      <c r="R11" s="525"/>
      <c r="S11" s="525"/>
      <c r="T11" s="525"/>
      <c r="U11" s="525"/>
      <c r="V11" s="525"/>
      <c r="W11" s="525"/>
      <c r="X11" s="525"/>
      <c r="Y11" s="525"/>
      <c r="Z11" s="526"/>
      <c r="AA11" s="71"/>
    </row>
    <row r="12" spans="1:27" ht="14">
      <c r="A12" s="30"/>
      <c r="B12" s="580" t="s">
        <v>158</v>
      </c>
      <c r="C12" s="534"/>
      <c r="D12" s="581"/>
      <c r="E12" s="539" t="str">
        <f>IF(DATA!F6="","",DATA!F6&amp;", "&amp;DATA!F7&amp;", "&amp;DATA!F8&amp;" "&amp;DATA!F9)</f>
        <v/>
      </c>
      <c r="F12" s="540"/>
      <c r="G12" s="540"/>
      <c r="H12" s="540"/>
      <c r="I12" s="540"/>
      <c r="J12" s="540"/>
      <c r="K12" s="540"/>
      <c r="L12" s="540"/>
      <c r="M12" s="540"/>
      <c r="N12" s="585"/>
      <c r="O12" s="533" t="s">
        <v>158</v>
      </c>
      <c r="P12" s="534"/>
      <c r="Q12" s="539" t="str">
        <f>IF(DATA!F17="","",DATA!F17&amp;", "&amp;DATA!F18&amp;", "&amp;DATA!F19&amp;" "&amp;DATA!F20)</f>
        <v/>
      </c>
      <c r="R12" s="540"/>
      <c r="S12" s="540"/>
      <c r="T12" s="540"/>
      <c r="U12" s="540"/>
      <c r="V12" s="540"/>
      <c r="W12" s="540"/>
      <c r="X12" s="540"/>
      <c r="Y12" s="540"/>
      <c r="Z12" s="541"/>
      <c r="AA12" s="70"/>
    </row>
    <row r="13" spans="1:27" ht="14">
      <c r="A13" s="30"/>
      <c r="B13" s="580" t="s">
        <v>226</v>
      </c>
      <c r="C13" s="534"/>
      <c r="D13" s="581"/>
      <c r="E13" s="499" t="str">
        <f>IF(DATA!F12="","",DATA!F12)</f>
        <v/>
      </c>
      <c r="F13" s="500"/>
      <c r="G13" s="500"/>
      <c r="H13" s="500"/>
      <c r="I13" s="500"/>
      <c r="J13" s="500"/>
      <c r="K13" s="500"/>
      <c r="L13" s="500"/>
      <c r="M13" s="500"/>
      <c r="N13" s="501"/>
      <c r="O13" s="533" t="s">
        <v>226</v>
      </c>
      <c r="P13" s="534"/>
      <c r="Q13" s="542" t="str">
        <f>IF(DATA!F34="","",DATA!F34)</f>
        <v/>
      </c>
      <c r="R13" s="543"/>
      <c r="S13" s="543"/>
      <c r="T13" s="543"/>
      <c r="U13" s="543"/>
      <c r="V13" s="543"/>
      <c r="W13" s="543"/>
      <c r="X13" s="543"/>
      <c r="Y13" s="543"/>
      <c r="Z13" s="544"/>
      <c r="AA13" s="70"/>
    </row>
    <row r="14" spans="1:27" ht="14">
      <c r="A14" s="30"/>
      <c r="B14" s="580" t="s">
        <v>227</v>
      </c>
      <c r="C14" s="534"/>
      <c r="D14" s="581"/>
      <c r="E14" s="499" t="str">
        <f>IF(DATA!F13="","",DATA!F13)</f>
        <v/>
      </c>
      <c r="F14" s="500"/>
      <c r="G14" s="500"/>
      <c r="H14" s="500"/>
      <c r="I14" s="500"/>
      <c r="J14" s="500"/>
      <c r="K14" s="500"/>
      <c r="L14" s="500"/>
      <c r="M14" s="500"/>
      <c r="N14" s="501"/>
      <c r="O14" s="533" t="s">
        <v>227</v>
      </c>
      <c r="P14" s="534"/>
      <c r="Q14" s="542" t="str">
        <f>IF(DATA!F35="","",DATA!F35)</f>
        <v/>
      </c>
      <c r="R14" s="543"/>
      <c r="S14" s="543"/>
      <c r="T14" s="543"/>
      <c r="U14" s="543"/>
      <c r="V14" s="543"/>
      <c r="W14" s="543"/>
      <c r="X14" s="543"/>
      <c r="Y14" s="543"/>
      <c r="Z14" s="544"/>
      <c r="AA14" s="70"/>
    </row>
    <row r="15" spans="1:27" ht="15" thickBot="1">
      <c r="A15" s="30"/>
      <c r="B15" s="583" t="s">
        <v>228</v>
      </c>
      <c r="C15" s="546"/>
      <c r="D15" s="584"/>
      <c r="E15" s="561" t="str">
        <f>IF(DATA!F14="","",DATA!F14)</f>
        <v/>
      </c>
      <c r="F15" s="562"/>
      <c r="G15" s="562"/>
      <c r="H15" s="562"/>
      <c r="I15" s="562"/>
      <c r="J15" s="562"/>
      <c r="K15" s="562"/>
      <c r="L15" s="562"/>
      <c r="M15" s="562"/>
      <c r="N15" s="563"/>
      <c r="O15" s="545" t="s">
        <v>228</v>
      </c>
      <c r="P15" s="546"/>
      <c r="Q15" s="547" t="str">
        <f>IF(DATA!F36="","",DATA!F36)</f>
        <v/>
      </c>
      <c r="R15" s="548"/>
      <c r="S15" s="548"/>
      <c r="T15" s="548"/>
      <c r="U15" s="548"/>
      <c r="V15" s="548"/>
      <c r="W15" s="548"/>
      <c r="X15" s="548"/>
      <c r="Y15" s="548"/>
      <c r="Z15" s="549"/>
      <c r="AA15" s="70"/>
    </row>
    <row r="16" spans="1:27" ht="24" thickTop="1">
      <c r="A16" s="30"/>
      <c r="B16" s="215" t="s">
        <v>229</v>
      </c>
      <c r="C16" s="216"/>
      <c r="D16" s="216"/>
      <c r="E16" s="216"/>
      <c r="F16" s="216"/>
      <c r="G16" s="225" t="s">
        <v>230</v>
      </c>
      <c r="H16" s="226"/>
      <c r="I16" s="226"/>
      <c r="J16" s="226"/>
      <c r="K16" s="226"/>
      <c r="L16" s="225" t="s">
        <v>230</v>
      </c>
      <c r="M16" s="226"/>
      <c r="N16" s="226"/>
      <c r="O16" s="226"/>
      <c r="P16" s="226"/>
      <c r="Q16" s="225" t="s">
        <v>230</v>
      </c>
      <c r="R16" s="226"/>
      <c r="S16" s="226"/>
      <c r="T16" s="226"/>
      <c r="U16" s="226"/>
      <c r="V16" s="227" t="s">
        <v>231</v>
      </c>
      <c r="W16" s="228"/>
      <c r="X16" s="228"/>
      <c r="Y16" s="228"/>
      <c r="Z16" s="229"/>
      <c r="AA16" s="72"/>
    </row>
    <row r="17" spans="1:27" ht="54" customHeight="1">
      <c r="A17" s="30"/>
      <c r="B17" s="575"/>
      <c r="C17" s="576"/>
      <c r="D17" s="576"/>
      <c r="E17" s="576"/>
      <c r="F17" s="577"/>
      <c r="G17" s="582"/>
      <c r="H17" s="576"/>
      <c r="I17" s="576"/>
      <c r="J17" s="576"/>
      <c r="K17" s="577"/>
      <c r="L17" s="586"/>
      <c r="M17" s="587"/>
      <c r="N17" s="587"/>
      <c r="O17" s="587"/>
      <c r="P17" s="588"/>
      <c r="Q17" s="217"/>
      <c r="R17" s="217"/>
      <c r="S17" s="217"/>
      <c r="T17" s="217"/>
      <c r="U17" s="220"/>
      <c r="V17" s="219"/>
      <c r="W17" s="217"/>
      <c r="X17" s="217"/>
      <c r="Y17" s="217"/>
      <c r="Z17" s="218"/>
      <c r="AA17" s="73"/>
    </row>
    <row r="18" spans="1:27" ht="15" thickBot="1">
      <c r="A18" s="30"/>
      <c r="B18" s="578" t="s">
        <v>429</v>
      </c>
      <c r="C18" s="573"/>
      <c r="D18" s="573"/>
      <c r="E18" s="573"/>
      <c r="F18" s="230" t="s">
        <v>232</v>
      </c>
      <c r="G18" s="572" t="s">
        <v>423</v>
      </c>
      <c r="H18" s="573"/>
      <c r="I18" s="573"/>
      <c r="J18" s="573"/>
      <c r="K18" s="230" t="s">
        <v>232</v>
      </c>
      <c r="L18" s="570" t="s">
        <v>430</v>
      </c>
      <c r="M18" s="571"/>
      <c r="N18" s="571"/>
      <c r="O18" s="571"/>
      <c r="P18" s="231" t="s">
        <v>232</v>
      </c>
      <c r="Q18" s="537" t="s">
        <v>238</v>
      </c>
      <c r="R18" s="538"/>
      <c r="S18" s="538"/>
      <c r="T18" s="538"/>
      <c r="U18" s="221" t="s">
        <v>232</v>
      </c>
      <c r="V18" s="535" t="s">
        <v>238</v>
      </c>
      <c r="W18" s="536"/>
      <c r="X18" s="536"/>
      <c r="Y18" s="536"/>
      <c r="Z18" s="232" t="s">
        <v>232</v>
      </c>
      <c r="AA18" s="74"/>
    </row>
    <row r="19" spans="1:27" ht="40" customHeight="1" thickTop="1">
      <c r="A19" s="30"/>
      <c r="B19" s="484" t="s">
        <v>242</v>
      </c>
      <c r="C19" s="485"/>
      <c r="D19" s="485"/>
      <c r="E19" s="485"/>
      <c r="F19" s="486"/>
      <c r="G19" s="564" t="s">
        <v>422</v>
      </c>
      <c r="H19" s="565"/>
      <c r="I19" s="564" t="s">
        <v>243</v>
      </c>
      <c r="J19" s="565"/>
      <c r="K19" s="564" t="s">
        <v>244</v>
      </c>
      <c r="L19" s="565"/>
      <c r="M19" s="564" t="s">
        <v>421</v>
      </c>
      <c r="N19" s="574"/>
      <c r="O19" s="478" t="s">
        <v>245</v>
      </c>
      <c r="P19" s="479"/>
      <c r="Q19" s="479"/>
      <c r="R19" s="479"/>
      <c r="S19" s="479"/>
      <c r="T19" s="479"/>
      <c r="U19" s="480"/>
      <c r="V19" s="490" t="s">
        <v>432</v>
      </c>
      <c r="W19" s="491"/>
      <c r="X19" s="492"/>
      <c r="Y19" s="553" t="s">
        <v>10</v>
      </c>
      <c r="Z19" s="554"/>
      <c r="AA19" s="73"/>
    </row>
    <row r="20" spans="1:27" ht="32.25" customHeight="1">
      <c r="A20" s="30"/>
      <c r="B20" s="487"/>
      <c r="C20" s="488"/>
      <c r="D20" s="488"/>
      <c r="E20" s="488"/>
      <c r="F20" s="489"/>
      <c r="G20" s="560"/>
      <c r="H20" s="489"/>
      <c r="I20" s="566"/>
      <c r="J20" s="567"/>
      <c r="K20" s="568" t="str">
        <f>IF(OR(I20="",O32="",O32=0,DATA!F50=""),"",I20+('SATO (2)'!O32/DATA!F50)*7)</f>
        <v/>
      </c>
      <c r="L20" s="569"/>
      <c r="M20" s="445"/>
      <c r="N20" s="446"/>
      <c r="O20" s="481"/>
      <c r="P20" s="482"/>
      <c r="Q20" s="482"/>
      <c r="R20" s="482"/>
      <c r="S20" s="482"/>
      <c r="T20" s="482"/>
      <c r="U20" s="483"/>
      <c r="V20" s="475" t="str">
        <f>IF(O32="","",(Y20*O32))</f>
        <v/>
      </c>
      <c r="W20" s="476"/>
      <c r="X20" s="477"/>
      <c r="Y20" s="555" t="str">
        <f>IF(U8="","",ROUNDDOWN(L47*L48,2))</f>
        <v/>
      </c>
      <c r="Z20" s="556"/>
      <c r="AA20" s="73"/>
    </row>
    <row r="21" spans="1:27" ht="21.5" customHeight="1" thickBot="1">
      <c r="A21" s="30"/>
      <c r="B21" s="496" t="s">
        <v>246</v>
      </c>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8"/>
      <c r="AA21" s="73"/>
    </row>
    <row r="22" spans="1:27" ht="30" customHeight="1" thickTop="1" thickBot="1">
      <c r="A22" s="30"/>
      <c r="B22" s="552" t="s">
        <v>234</v>
      </c>
      <c r="C22" s="494"/>
      <c r="D22" s="494"/>
      <c r="E22" s="494"/>
      <c r="F22" s="494"/>
      <c r="G22" s="494"/>
      <c r="H22" s="495"/>
      <c r="I22" s="493" t="s">
        <v>233</v>
      </c>
      <c r="J22" s="494"/>
      <c r="K22" s="494"/>
      <c r="L22" s="495"/>
      <c r="M22" s="503" t="s">
        <v>239</v>
      </c>
      <c r="N22" s="504"/>
      <c r="O22" s="503" t="s">
        <v>240</v>
      </c>
      <c r="P22" s="504"/>
      <c r="Q22" s="493" t="s">
        <v>235</v>
      </c>
      <c r="R22" s="494"/>
      <c r="S22" s="494"/>
      <c r="T22" s="495"/>
      <c r="U22" s="493" t="s">
        <v>236</v>
      </c>
      <c r="V22" s="494"/>
      <c r="W22" s="494"/>
      <c r="X22" s="559"/>
      <c r="Y22" s="557" t="s">
        <v>241</v>
      </c>
      <c r="Z22" s="558"/>
      <c r="AA22" s="73"/>
    </row>
    <row r="23" spans="1:27" ht="108.5" customHeight="1" thickTop="1" thickBot="1">
      <c r="A23" s="30"/>
      <c r="B23" s="168">
        <v>1</v>
      </c>
      <c r="C23" s="472" t="str">
        <f>IF(L57="","",L57)</f>
        <v/>
      </c>
      <c r="D23" s="473"/>
      <c r="E23" s="473"/>
      <c r="F23" s="473"/>
      <c r="G23" s="473"/>
      <c r="H23" s="474"/>
      <c r="I23" s="469"/>
      <c r="J23" s="470"/>
      <c r="K23" s="470"/>
      <c r="L23" s="471"/>
      <c r="M23" s="550">
        <f>IF(L60="","",L60)</f>
        <v>0</v>
      </c>
      <c r="N23" s="551"/>
      <c r="O23" s="510"/>
      <c r="P23" s="511"/>
      <c r="Q23" s="472" t="str">
        <f>IF(L58="","",L58)</f>
        <v/>
      </c>
      <c r="R23" s="473"/>
      <c r="S23" s="473"/>
      <c r="T23" s="474"/>
      <c r="U23" s="472" t="str">
        <f>IF(L59="","",L59)</f>
        <v/>
      </c>
      <c r="V23" s="473"/>
      <c r="W23" s="473"/>
      <c r="X23" s="532"/>
      <c r="Y23" s="456"/>
      <c r="Z23" s="457"/>
      <c r="AA23" s="70"/>
    </row>
    <row r="24" spans="1:27" ht="100" customHeight="1" thickTop="1" thickBot="1">
      <c r="A24" s="30"/>
      <c r="B24" s="168">
        <v>2</v>
      </c>
      <c r="C24" s="472" t="str">
        <f>IF(L61="","",L61)</f>
        <v/>
      </c>
      <c r="D24" s="473"/>
      <c r="E24" s="473"/>
      <c r="F24" s="473"/>
      <c r="G24" s="473"/>
      <c r="H24" s="474"/>
      <c r="I24" s="469"/>
      <c r="J24" s="470"/>
      <c r="K24" s="470"/>
      <c r="L24" s="471"/>
      <c r="M24" s="550">
        <f>IF(L64="","",L64)</f>
        <v>0</v>
      </c>
      <c r="N24" s="551"/>
      <c r="O24" s="510"/>
      <c r="P24" s="511"/>
      <c r="Q24" s="472" t="str">
        <f>IF(L62="","",L62)</f>
        <v/>
      </c>
      <c r="R24" s="473"/>
      <c r="S24" s="473"/>
      <c r="T24" s="474"/>
      <c r="U24" s="472" t="str">
        <f>IF(L63="","",L63)</f>
        <v/>
      </c>
      <c r="V24" s="473"/>
      <c r="W24" s="473"/>
      <c r="X24" s="532"/>
      <c r="Y24" s="456"/>
      <c r="Z24" s="457"/>
      <c r="AA24" s="70"/>
    </row>
    <row r="25" spans="1:27" ht="100" customHeight="1" thickTop="1" thickBot="1">
      <c r="A25" s="30"/>
      <c r="B25" s="168">
        <v>3</v>
      </c>
      <c r="C25" s="472" t="str">
        <f>IF(L65="","",L65)</f>
        <v/>
      </c>
      <c r="D25" s="473"/>
      <c r="E25" s="473"/>
      <c r="F25" s="473"/>
      <c r="G25" s="473"/>
      <c r="H25" s="474"/>
      <c r="I25" s="469"/>
      <c r="J25" s="470"/>
      <c r="K25" s="470"/>
      <c r="L25" s="471"/>
      <c r="M25" s="550">
        <f>IF(L68="","",L68)</f>
        <v>0</v>
      </c>
      <c r="N25" s="551"/>
      <c r="O25" s="510"/>
      <c r="P25" s="511"/>
      <c r="Q25" s="472" t="str">
        <f>IF(L66="","",L66)</f>
        <v/>
      </c>
      <c r="R25" s="473"/>
      <c r="S25" s="473"/>
      <c r="T25" s="474"/>
      <c r="U25" s="472" t="str">
        <f>IF(L67="","",L67)</f>
        <v/>
      </c>
      <c r="V25" s="473"/>
      <c r="W25" s="473"/>
      <c r="X25" s="532"/>
      <c r="Y25" s="456"/>
      <c r="Z25" s="457"/>
      <c r="AA25" s="70"/>
    </row>
    <row r="26" spans="1:27" ht="100" customHeight="1" thickTop="1" thickBot="1">
      <c r="A26" s="30"/>
      <c r="B26" s="168">
        <v>4</v>
      </c>
      <c r="C26" s="472" t="str">
        <f>IF(L69="","",L69)</f>
        <v/>
      </c>
      <c r="D26" s="473"/>
      <c r="E26" s="473"/>
      <c r="F26" s="473"/>
      <c r="G26" s="473"/>
      <c r="H26" s="474"/>
      <c r="I26" s="469"/>
      <c r="J26" s="470"/>
      <c r="K26" s="470"/>
      <c r="L26" s="471"/>
      <c r="M26" s="550">
        <f>IF(L72="","",L72)</f>
        <v>0</v>
      </c>
      <c r="N26" s="551"/>
      <c r="O26" s="510"/>
      <c r="P26" s="511"/>
      <c r="Q26" s="472" t="str">
        <f>IF(L70="","",L70)</f>
        <v/>
      </c>
      <c r="R26" s="473"/>
      <c r="S26" s="473"/>
      <c r="T26" s="474"/>
      <c r="U26" s="472" t="str">
        <f>IF(L71="","",L71)</f>
        <v/>
      </c>
      <c r="V26" s="473"/>
      <c r="W26" s="473"/>
      <c r="X26" s="532"/>
      <c r="Y26" s="456"/>
      <c r="Z26" s="457"/>
      <c r="AA26" s="70"/>
    </row>
    <row r="27" spans="1:27" ht="100" customHeight="1" thickTop="1" thickBot="1">
      <c r="A27" s="30"/>
      <c r="B27" s="168">
        <v>5</v>
      </c>
      <c r="C27" s="472" t="str">
        <f>IF(L73="","",L73)</f>
        <v/>
      </c>
      <c r="D27" s="473"/>
      <c r="E27" s="473"/>
      <c r="F27" s="473"/>
      <c r="G27" s="473"/>
      <c r="H27" s="474"/>
      <c r="I27" s="469"/>
      <c r="J27" s="470"/>
      <c r="K27" s="470"/>
      <c r="L27" s="471"/>
      <c r="M27" s="550">
        <f>IF(L76="","",L76)</f>
        <v>0</v>
      </c>
      <c r="N27" s="551"/>
      <c r="O27" s="510"/>
      <c r="P27" s="511"/>
      <c r="Q27" s="472" t="str">
        <f>IF(L74="","",L74)</f>
        <v/>
      </c>
      <c r="R27" s="473"/>
      <c r="S27" s="473"/>
      <c r="T27" s="474"/>
      <c r="U27" s="472" t="str">
        <f>IF(L75="","",L75)</f>
        <v/>
      </c>
      <c r="V27" s="473"/>
      <c r="W27" s="473"/>
      <c r="X27" s="532"/>
      <c r="Y27" s="456"/>
      <c r="Z27" s="457"/>
      <c r="AA27" s="70"/>
    </row>
    <row r="28" spans="1:27" ht="100" customHeight="1" thickTop="1" thickBot="1">
      <c r="A28" s="30"/>
      <c r="B28" s="168">
        <v>6</v>
      </c>
      <c r="C28" s="472" t="str">
        <f>IF(L77="","",L77)</f>
        <v/>
      </c>
      <c r="D28" s="473"/>
      <c r="E28" s="473"/>
      <c r="F28" s="473"/>
      <c r="G28" s="473"/>
      <c r="H28" s="474"/>
      <c r="I28" s="469"/>
      <c r="J28" s="470"/>
      <c r="K28" s="470"/>
      <c r="L28" s="471"/>
      <c r="M28" s="550">
        <f>IF(L80="","",L80)</f>
        <v>0</v>
      </c>
      <c r="N28" s="551"/>
      <c r="O28" s="510"/>
      <c r="P28" s="511"/>
      <c r="Q28" s="472" t="str">
        <f>IF(L78="","",L78)</f>
        <v/>
      </c>
      <c r="R28" s="473"/>
      <c r="S28" s="473"/>
      <c r="T28" s="474"/>
      <c r="U28" s="472" t="str">
        <f>IF(L79="","",L79)</f>
        <v/>
      </c>
      <c r="V28" s="473"/>
      <c r="W28" s="473"/>
      <c r="X28" s="532"/>
      <c r="Y28" s="456"/>
      <c r="Z28" s="457"/>
      <c r="AA28" s="70"/>
    </row>
    <row r="29" spans="1:27" ht="100" customHeight="1" thickTop="1" thickBot="1">
      <c r="A29" s="30"/>
      <c r="B29" s="168">
        <v>7</v>
      </c>
      <c r="C29" s="472" t="str">
        <f>IF(L81="","",L81)</f>
        <v/>
      </c>
      <c r="D29" s="473"/>
      <c r="E29" s="473"/>
      <c r="F29" s="473"/>
      <c r="G29" s="473"/>
      <c r="H29" s="474"/>
      <c r="I29" s="469"/>
      <c r="J29" s="470"/>
      <c r="K29" s="470"/>
      <c r="L29" s="471"/>
      <c r="M29" s="550">
        <f>IF(L84="","",L84)</f>
        <v>0</v>
      </c>
      <c r="N29" s="551"/>
      <c r="O29" s="510"/>
      <c r="P29" s="511"/>
      <c r="Q29" s="472" t="str">
        <f>IF(L82="","",L82)</f>
        <v/>
      </c>
      <c r="R29" s="473"/>
      <c r="S29" s="473"/>
      <c r="T29" s="474"/>
      <c r="U29" s="472" t="str">
        <f>IF(L83="","",L83)</f>
        <v/>
      </c>
      <c r="V29" s="473"/>
      <c r="W29" s="473"/>
      <c r="X29" s="532"/>
      <c r="Y29" s="456"/>
      <c r="Z29" s="457"/>
      <c r="AA29" s="70"/>
    </row>
    <row r="30" spans="1:27" ht="100" customHeight="1" thickTop="1" thickBot="1">
      <c r="A30" s="30"/>
      <c r="B30" s="168">
        <v>8</v>
      </c>
      <c r="C30" s="472" t="str">
        <f>IF(L85="","",L85)</f>
        <v/>
      </c>
      <c r="D30" s="473"/>
      <c r="E30" s="473"/>
      <c r="F30" s="473"/>
      <c r="G30" s="473"/>
      <c r="H30" s="474"/>
      <c r="I30" s="469"/>
      <c r="J30" s="470"/>
      <c r="K30" s="470"/>
      <c r="L30" s="471"/>
      <c r="M30" s="550">
        <f>IF(L88="","",L88)</f>
        <v>0</v>
      </c>
      <c r="N30" s="551"/>
      <c r="O30" s="510"/>
      <c r="P30" s="511"/>
      <c r="Q30" s="472" t="str">
        <f>IF(L86="","",L86)</f>
        <v/>
      </c>
      <c r="R30" s="473"/>
      <c r="S30" s="473"/>
      <c r="T30" s="474"/>
      <c r="U30" s="472" t="str">
        <f>IF(L87="","",L87)</f>
        <v/>
      </c>
      <c r="V30" s="473"/>
      <c r="W30" s="473"/>
      <c r="X30" s="532"/>
      <c r="Y30" s="456"/>
      <c r="Z30" s="457"/>
      <c r="AA30" s="70"/>
    </row>
    <row r="31" spans="1:27" ht="100" customHeight="1" thickTop="1" thickBot="1">
      <c r="A31" s="30"/>
      <c r="B31" s="169">
        <v>9</v>
      </c>
      <c r="C31" s="466" t="str">
        <f>IF(L89="","",L89)</f>
        <v/>
      </c>
      <c r="D31" s="467"/>
      <c r="E31" s="467"/>
      <c r="F31" s="467"/>
      <c r="G31" s="467"/>
      <c r="H31" s="468"/>
      <c r="I31" s="505"/>
      <c r="J31" s="506"/>
      <c r="K31" s="506"/>
      <c r="L31" s="507"/>
      <c r="M31" s="592">
        <f>IF(L92="","",L92)</f>
        <v>0</v>
      </c>
      <c r="N31" s="593"/>
      <c r="O31" s="594"/>
      <c r="P31" s="595"/>
      <c r="Q31" s="466" t="str">
        <f>IF(L90="","",L90)</f>
        <v/>
      </c>
      <c r="R31" s="467"/>
      <c r="S31" s="467"/>
      <c r="T31" s="468"/>
      <c r="U31" s="466" t="str">
        <f>IF(L91="","",L91)</f>
        <v/>
      </c>
      <c r="V31" s="467"/>
      <c r="W31" s="467"/>
      <c r="X31" s="596"/>
      <c r="Y31" s="456"/>
      <c r="Z31" s="457"/>
      <c r="AA31" s="70"/>
    </row>
    <row r="32" spans="1:27" ht="55" customHeight="1" thickTop="1" thickBot="1">
      <c r="A32" s="30"/>
      <c r="B32" s="442" t="s">
        <v>237</v>
      </c>
      <c r="C32" s="443"/>
      <c r="D32" s="443"/>
      <c r="E32" s="443"/>
      <c r="F32" s="443"/>
      <c r="G32" s="443"/>
      <c r="H32" s="443"/>
      <c r="I32" s="443"/>
      <c r="J32" s="443"/>
      <c r="K32" s="443"/>
      <c r="L32" s="444"/>
      <c r="M32" s="508" t="str">
        <f>IF(L93="","",L93)</f>
        <v/>
      </c>
      <c r="N32" s="508"/>
      <c r="O32" s="509" t="str">
        <f>IF(O23="","",SUM(O23:O31))</f>
        <v/>
      </c>
      <c r="P32" s="509"/>
      <c r="Q32" s="463" t="s">
        <v>431</v>
      </c>
      <c r="R32" s="464"/>
      <c r="S32" s="464"/>
      <c r="T32" s="464"/>
      <c r="U32" s="464"/>
      <c r="V32" s="464"/>
      <c r="W32" s="464"/>
      <c r="X32" s="464"/>
      <c r="Y32" s="464"/>
      <c r="Z32" s="465"/>
      <c r="AA32" s="70"/>
    </row>
    <row r="33" spans="1:27" ht="33.5" customHeight="1" thickTop="1" thickBot="1">
      <c r="A33" s="30"/>
      <c r="B33" s="198" t="s">
        <v>376</v>
      </c>
      <c r="C33" s="214"/>
      <c r="D33" s="110"/>
      <c r="E33" s="110"/>
      <c r="F33" s="104"/>
      <c r="G33" s="104"/>
      <c r="H33" s="104"/>
      <c r="I33" s="104"/>
      <c r="J33" s="104"/>
      <c r="K33" s="104"/>
      <c r="L33" s="111"/>
      <c r="M33" s="111"/>
      <c r="N33" s="105"/>
      <c r="O33" s="461" t="str">
        <f>IF(O23="","",SUM(O23:P31))</f>
        <v/>
      </c>
      <c r="P33" s="462"/>
      <c r="Q33" s="106"/>
      <c r="R33" s="106"/>
      <c r="S33" s="104"/>
      <c r="T33" s="104"/>
      <c r="U33" s="104"/>
      <c r="V33" s="107" t="s">
        <v>377</v>
      </c>
      <c r="W33" s="589"/>
      <c r="X33" s="590"/>
      <c r="Y33" s="590"/>
      <c r="Z33" s="591"/>
      <c r="AA33" s="70"/>
    </row>
    <row r="34" spans="1:27" ht="30" customHeight="1" thickTop="1" thickBot="1">
      <c r="A34" s="30"/>
      <c r="B34" s="450" t="s">
        <v>378</v>
      </c>
      <c r="C34" s="451"/>
      <c r="D34" s="452"/>
      <c r="E34" s="452"/>
      <c r="F34" s="452"/>
      <c r="G34" s="458"/>
      <c r="H34" s="459"/>
      <c r="I34" s="459"/>
      <c r="J34" s="459"/>
      <c r="K34" s="459"/>
      <c r="L34" s="459"/>
      <c r="M34" s="459"/>
      <c r="N34" s="459"/>
      <c r="O34" s="459"/>
      <c r="P34" s="459"/>
      <c r="Q34" s="459"/>
      <c r="R34" s="459"/>
      <c r="S34" s="459"/>
      <c r="T34" s="459"/>
      <c r="U34" s="459"/>
      <c r="V34" s="459"/>
      <c r="W34" s="459"/>
      <c r="X34" s="459"/>
      <c r="Y34" s="459"/>
      <c r="Z34" s="460"/>
      <c r="AA34" s="70"/>
    </row>
    <row r="35" spans="1:27" ht="6" customHeight="1" thickTop="1">
      <c r="A35" s="30"/>
      <c r="B35" s="453"/>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5"/>
      <c r="AA35" s="70"/>
    </row>
    <row r="36" spans="1:27" ht="6" customHeight="1" thickBot="1">
      <c r="A36" s="30"/>
      <c r="B36" s="447"/>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9"/>
      <c r="AA36" s="70"/>
    </row>
    <row r="37" spans="1:27" ht="15" thickTop="1">
      <c r="A37" s="30"/>
      <c r="B37" s="30"/>
      <c r="C37" s="30"/>
      <c r="D37" s="70"/>
      <c r="E37" s="70"/>
      <c r="F37" s="70"/>
      <c r="G37" s="70"/>
      <c r="H37" s="70"/>
      <c r="I37" s="70"/>
      <c r="J37" s="70"/>
      <c r="K37" s="70"/>
      <c r="L37" s="70"/>
      <c r="M37" s="70"/>
      <c r="N37" s="70"/>
      <c r="O37" s="70"/>
      <c r="P37" s="70"/>
      <c r="Q37" s="70"/>
      <c r="R37" s="70"/>
      <c r="S37" s="70"/>
      <c r="T37" s="70"/>
      <c r="U37" s="70"/>
      <c r="V37" s="70"/>
      <c r="W37" s="70"/>
      <c r="X37" s="70"/>
      <c r="Y37" s="70"/>
      <c r="Z37" s="70"/>
      <c r="AA37" s="70"/>
    </row>
    <row r="38" spans="1:27" ht="12.75" hidden="1" customHeight="1"/>
    <row r="39" spans="1:27" ht="12.75" hidden="1" customHeight="1"/>
    <row r="40" spans="1:27" ht="12.75" hidden="1" customHeight="1"/>
    <row r="41" spans="1:27" ht="12.75" hidden="1" customHeight="1"/>
    <row r="42" spans="1:27" ht="14" hidden="1">
      <c r="F42" s="118"/>
      <c r="G42" s="118"/>
      <c r="H42" s="118" t="s">
        <v>166</v>
      </c>
      <c r="I42" s="118"/>
      <c r="J42" s="145">
        <f>'JOB TITLE (2)'!D48</f>
        <v>100</v>
      </c>
      <c r="L42" t="str">
        <f>IF(VLOOKUP(J42,DATA!$C$2:$F$328,4,FALSE)="","",(VLOOKUP(J42,DATA!$C$2:$F$328,4,FALSE)))</f>
        <v/>
      </c>
    </row>
    <row r="43" spans="1:27" ht="14" hidden="1">
      <c r="F43" s="118"/>
      <c r="G43" s="118"/>
      <c r="H43" s="118" t="s">
        <v>168</v>
      </c>
      <c r="I43" s="118"/>
      <c r="J43" s="121">
        <f>J42+1</f>
        <v>101</v>
      </c>
      <c r="L43" t="str">
        <f>IF(VLOOKUP(J43,DATA!$C$2:$F$328,4,FALSE)="","",(VLOOKUP(J43,DATA!$C$2:$F$328,4,FALSE)))</f>
        <v/>
      </c>
    </row>
    <row r="44" spans="1:27" ht="14" hidden="1">
      <c r="F44" s="118"/>
      <c r="G44" s="118"/>
      <c r="H44" s="118" t="s">
        <v>369</v>
      </c>
      <c r="I44" s="118"/>
      <c r="J44" s="121">
        <f t="shared" ref="J44:J92" si="0">J43+1</f>
        <v>102</v>
      </c>
      <c r="K44" s="121"/>
      <c r="L44" t="str">
        <f>IF(VLOOKUP(J44,DATA!$C$2:$F$328,4,FALSE)="","",(VLOOKUP(J44,DATA!$C$2:$F$328,4,FALSE)))</f>
        <v/>
      </c>
    </row>
    <row r="45" spans="1:27" ht="14" hidden="1">
      <c r="F45" s="118"/>
      <c r="G45" s="118"/>
      <c r="H45" s="118" t="s">
        <v>167</v>
      </c>
      <c r="I45" s="118"/>
      <c r="J45" s="121">
        <f t="shared" si="0"/>
        <v>103</v>
      </c>
      <c r="K45" s="121"/>
      <c r="L45" t="str">
        <f>IF(VLOOKUP(J45,DATA!$C$2:$F$328,4,FALSE)="","",(VLOOKUP(J45,DATA!$C$2:$F$328,4,FALSE)))</f>
        <v/>
      </c>
    </row>
    <row r="46" spans="1:27" ht="14" hidden="1">
      <c r="F46" s="118"/>
      <c r="G46" s="118"/>
      <c r="H46" s="118" t="s">
        <v>368</v>
      </c>
      <c r="I46" s="118"/>
      <c r="J46" s="121">
        <f t="shared" si="0"/>
        <v>104</v>
      </c>
      <c r="K46" s="121"/>
      <c r="L46" t="str">
        <f>IF(VLOOKUP(J46,DATA!$C$2:$F$328,4,FALSE)="","",(VLOOKUP(J46,DATA!$C$2:$F$328,4,FALSE)))</f>
        <v/>
      </c>
    </row>
    <row r="47" spans="1:27" ht="14" hidden="1">
      <c r="F47" s="118"/>
      <c r="G47" s="118"/>
      <c r="H47" s="118" t="s">
        <v>171</v>
      </c>
      <c r="I47" s="118"/>
      <c r="J47" s="121">
        <f t="shared" si="0"/>
        <v>105</v>
      </c>
      <c r="K47" s="121"/>
      <c r="L47" t="str">
        <f>IF(VLOOKUP(J47,DATA!$C$2:$F$328,4,FALSE)="","",(VLOOKUP(J47,DATA!$C$2:$F$328,4,FALSE)))</f>
        <v/>
      </c>
      <c r="M47" s="117"/>
    </row>
    <row r="48" spans="1:27" ht="14" hidden="1">
      <c r="F48" s="118"/>
      <c r="G48" s="118"/>
      <c r="H48" s="118" t="s">
        <v>172</v>
      </c>
      <c r="I48" s="118"/>
      <c r="J48" s="121">
        <f t="shared" si="0"/>
        <v>106</v>
      </c>
      <c r="K48" s="121"/>
      <c r="L48" t="str">
        <f>IF(VLOOKUP(J48,DATA!$C$2:$F$328,4,FALSE)="","",(VLOOKUP(J48,DATA!$C$2:$F$328,4,FALSE)))</f>
        <v/>
      </c>
      <c r="M48" s="119"/>
    </row>
    <row r="49" spans="6:15" ht="14" hidden="1">
      <c r="F49" s="118"/>
      <c r="G49" s="118"/>
      <c r="H49" s="118" t="s">
        <v>173</v>
      </c>
      <c r="I49" s="118"/>
      <c r="J49" s="121">
        <f t="shared" si="0"/>
        <v>107</v>
      </c>
      <c r="K49" s="121"/>
      <c r="L49" t="str">
        <f>IF(VLOOKUP(J49,DATA!$C$2:$F$328,4,FALSE)="","",(VLOOKUP(J49,DATA!$C$2:$F$328,4,FALSE)))</f>
        <v/>
      </c>
    </row>
    <row r="50" spans="6:15" ht="14" hidden="1">
      <c r="F50" s="118"/>
      <c r="G50" s="118"/>
      <c r="H50" s="118" t="s">
        <v>170</v>
      </c>
      <c r="I50" s="118"/>
      <c r="J50" s="121">
        <f t="shared" si="0"/>
        <v>108</v>
      </c>
      <c r="K50" s="121"/>
      <c r="L50" t="str">
        <f>IF(VLOOKUP(J50,DATA!$C$2:$F$328,4,FALSE)="","",(VLOOKUP(J50,DATA!$C$2:$F$328,4,FALSE)))</f>
        <v/>
      </c>
    </row>
    <row r="51" spans="6:15" ht="14" hidden="1">
      <c r="F51" s="118"/>
      <c r="G51" s="118"/>
      <c r="H51" s="118" t="s">
        <v>174</v>
      </c>
      <c r="I51" s="118"/>
      <c r="J51" s="121">
        <f t="shared" si="0"/>
        <v>109</v>
      </c>
      <c r="K51" s="121"/>
      <c r="L51" t="str">
        <f>IF(VLOOKUP(J51,DATA!$C$2:$F$328,4,FALSE)="","",(VLOOKUP(J51,DATA!$C$2:$F$328,4,FALSE)))</f>
        <v/>
      </c>
    </row>
    <row r="52" spans="6:15" ht="14" hidden="1">
      <c r="F52" s="118"/>
      <c r="G52" s="118"/>
      <c r="H52" s="118" t="s">
        <v>175</v>
      </c>
      <c r="I52" s="118"/>
      <c r="J52" s="121">
        <f t="shared" si="0"/>
        <v>110</v>
      </c>
      <c r="K52" s="121"/>
      <c r="L52" t="str">
        <f>IF(VLOOKUP(J52,DATA!$C$2:$F$328,4,FALSE)="","",(VLOOKUP(J52,DATA!$C$2:$F$328,4,FALSE)))</f>
        <v/>
      </c>
    </row>
    <row r="53" spans="6:15" ht="14" hidden="1">
      <c r="F53" s="118"/>
      <c r="G53" s="118"/>
      <c r="H53" s="118" t="s">
        <v>176</v>
      </c>
      <c r="I53" s="118"/>
      <c r="J53" s="121">
        <f t="shared" si="0"/>
        <v>111</v>
      </c>
      <c r="K53" s="121"/>
      <c r="L53" t="str">
        <f>IF(VLOOKUP(J53,DATA!$C$2:$F$328,4,FALSE)="","",(VLOOKUP(J53,DATA!$C$2:$F$328,4,FALSE)))</f>
        <v/>
      </c>
    </row>
    <row r="54" spans="6:15" ht="14" hidden="1">
      <c r="F54" s="118"/>
      <c r="G54" s="118"/>
      <c r="H54" s="118" t="s">
        <v>177</v>
      </c>
      <c r="I54" s="118"/>
      <c r="J54" s="121">
        <f t="shared" si="0"/>
        <v>112</v>
      </c>
      <c r="K54" s="121"/>
      <c r="L54" t="str">
        <f>IF(VLOOKUP(J54,DATA!$C$2:$F$328,4,FALSE)="","",(VLOOKUP(J54,DATA!$C$2:$F$328,4,FALSE)))</f>
        <v/>
      </c>
      <c r="M54" s="273"/>
      <c r="N54" s="273"/>
      <c r="O54" s="273"/>
    </row>
    <row r="55" spans="6:15" ht="14" hidden="1">
      <c r="F55" s="118"/>
      <c r="G55" s="118"/>
      <c r="H55" s="118" t="s">
        <v>178</v>
      </c>
      <c r="I55" s="118"/>
      <c r="J55" s="121">
        <f t="shared" si="0"/>
        <v>113</v>
      </c>
      <c r="K55" s="121"/>
      <c r="L55" t="str">
        <f>IF(VLOOKUP(J55,DATA!$C$2:$F$328,4,FALSE)="","",(VLOOKUP(J55,DATA!$C$2:$F$328,4,FALSE)))</f>
        <v/>
      </c>
    </row>
    <row r="56" spans="6:15" ht="14" hidden="1">
      <c r="F56" s="118"/>
      <c r="G56" s="118"/>
      <c r="H56" s="118" t="s">
        <v>179</v>
      </c>
      <c r="I56" s="118"/>
      <c r="J56" s="121">
        <f t="shared" si="0"/>
        <v>114</v>
      </c>
      <c r="K56" s="121"/>
      <c r="L56" t="str">
        <f>IF(VLOOKUP(J56,DATA!$C$2:$F$328,4,FALSE)="","",(VLOOKUP(J56,DATA!$C$2:$F$328,4,FALSE)))</f>
        <v/>
      </c>
    </row>
    <row r="57" spans="6:15" ht="14" hidden="1">
      <c r="F57" s="118"/>
      <c r="G57" s="118"/>
      <c r="H57" s="118" t="s">
        <v>185</v>
      </c>
      <c r="I57" s="118"/>
      <c r="J57" s="121">
        <f t="shared" si="0"/>
        <v>115</v>
      </c>
      <c r="K57" s="121"/>
      <c r="L57" t="str">
        <f>IF(VLOOKUP(J57,DATA!$C$2:$F$328,4,FALSE)="","",(VLOOKUP(J57,DATA!$C$2:$F$328,4,FALSE)))</f>
        <v/>
      </c>
    </row>
    <row r="58" spans="6:15" ht="14" hidden="1">
      <c r="F58" s="118"/>
      <c r="G58" s="118"/>
      <c r="H58" s="118" t="s">
        <v>182</v>
      </c>
      <c r="I58" s="118"/>
      <c r="J58" s="121">
        <f t="shared" si="0"/>
        <v>116</v>
      </c>
      <c r="K58" s="121"/>
      <c r="L58" t="str">
        <f>IF(VLOOKUP(J58,DATA!$C$2:$F$328,4,FALSE)="","",(VLOOKUP(J58,DATA!$C$2:$F$328,4,FALSE)))</f>
        <v/>
      </c>
    </row>
    <row r="59" spans="6:15" ht="14" hidden="1">
      <c r="F59" s="118"/>
      <c r="G59" s="118"/>
      <c r="H59" s="118" t="s">
        <v>183</v>
      </c>
      <c r="I59" s="118"/>
      <c r="J59" s="121">
        <f t="shared" si="0"/>
        <v>117</v>
      </c>
      <c r="K59" s="121"/>
      <c r="L59" t="str">
        <f>IF(VLOOKUP(J59,DATA!$C$2:$F$328,4,FALSE)="","",(VLOOKUP(J59,DATA!$C$2:$F$328,4,FALSE)))</f>
        <v/>
      </c>
    </row>
    <row r="60" spans="6:15" ht="14" hidden="1">
      <c r="F60" s="118"/>
      <c r="G60" s="118"/>
      <c r="H60" s="118" t="s">
        <v>184</v>
      </c>
      <c r="I60" s="118"/>
      <c r="J60" s="121">
        <f t="shared" si="0"/>
        <v>118</v>
      </c>
      <c r="K60" s="121"/>
      <c r="L60">
        <f>IF(VLOOKUP(J60,DATA!$C$2:$F$328,4,FALSE)="",0,(VLOOKUP(J60,DATA!$C$2:$F$328,4,FALSE)))</f>
        <v>0</v>
      </c>
    </row>
    <row r="61" spans="6:15" ht="14" hidden="1">
      <c r="F61" s="118"/>
      <c r="G61" s="118"/>
      <c r="H61" s="118" t="s">
        <v>186</v>
      </c>
      <c r="I61" s="118"/>
      <c r="J61" s="121">
        <f t="shared" si="0"/>
        <v>119</v>
      </c>
      <c r="K61" s="121"/>
      <c r="L61" t="str">
        <f>IF(VLOOKUP(J61,DATA!$C$2:$F$328,4,FALSE)="","",(VLOOKUP(J61,DATA!$C$2:$F$328,4,FALSE)))</f>
        <v/>
      </c>
    </row>
    <row r="62" spans="6:15" ht="14" hidden="1">
      <c r="F62" s="118"/>
      <c r="G62" s="118"/>
      <c r="H62" s="118" t="s">
        <v>187</v>
      </c>
      <c r="I62" s="118"/>
      <c r="J62" s="121">
        <f t="shared" si="0"/>
        <v>120</v>
      </c>
      <c r="K62" s="121"/>
      <c r="L62" t="str">
        <f>IF(VLOOKUP(J62,DATA!$C$2:$F$328,4,FALSE)="","",(VLOOKUP(J62,DATA!$C$2:$F$328,4,FALSE)))</f>
        <v/>
      </c>
    </row>
    <row r="63" spans="6:15" ht="14" hidden="1">
      <c r="F63" s="118"/>
      <c r="G63" s="118"/>
      <c r="H63" s="118" t="s">
        <v>188</v>
      </c>
      <c r="I63" s="118"/>
      <c r="J63" s="121">
        <f t="shared" si="0"/>
        <v>121</v>
      </c>
      <c r="K63" s="121"/>
      <c r="L63" t="str">
        <f>IF(VLOOKUP(J63,DATA!$C$2:$F$328,4,FALSE)="","",(VLOOKUP(J63,DATA!$C$2:$F$328,4,FALSE)))</f>
        <v/>
      </c>
    </row>
    <row r="64" spans="6:15" ht="14" hidden="1">
      <c r="F64" s="118"/>
      <c r="G64" s="118"/>
      <c r="H64" s="118" t="s">
        <v>189</v>
      </c>
      <c r="I64" s="118"/>
      <c r="J64" s="121">
        <f t="shared" si="0"/>
        <v>122</v>
      </c>
      <c r="K64" s="121"/>
      <c r="L64">
        <f>IF(VLOOKUP(J64,DATA!$C$2:$F$328,4,FALSE)="",0,(VLOOKUP(J64,DATA!$C$2:$F$328,4,FALSE)))</f>
        <v>0</v>
      </c>
    </row>
    <row r="65" spans="6:12" ht="14" hidden="1">
      <c r="F65" s="118"/>
      <c r="G65" s="118"/>
      <c r="H65" s="118" t="s">
        <v>190</v>
      </c>
      <c r="I65" s="118"/>
      <c r="J65" s="121">
        <f t="shared" si="0"/>
        <v>123</v>
      </c>
      <c r="K65" s="121"/>
      <c r="L65" t="str">
        <f>IF(VLOOKUP(J65,DATA!$C$2:$F$328,4,FALSE)="","",(VLOOKUP(J65,DATA!$C$2:$F$328,4,FALSE)))</f>
        <v/>
      </c>
    </row>
    <row r="66" spans="6:12" ht="14" hidden="1">
      <c r="F66" s="118"/>
      <c r="G66" s="118"/>
      <c r="H66" s="118" t="s">
        <v>191</v>
      </c>
      <c r="I66" s="118"/>
      <c r="J66" s="121">
        <f t="shared" si="0"/>
        <v>124</v>
      </c>
      <c r="K66" s="121"/>
      <c r="L66" t="str">
        <f>IF(VLOOKUP(J66,DATA!$C$2:$F$328,4,FALSE)="","",(VLOOKUP(J66,DATA!$C$2:$F$328,4,FALSE)))</f>
        <v/>
      </c>
    </row>
    <row r="67" spans="6:12" ht="14" hidden="1">
      <c r="F67" s="118"/>
      <c r="G67" s="118"/>
      <c r="H67" s="118" t="s">
        <v>192</v>
      </c>
      <c r="I67" s="118"/>
      <c r="J67" s="121">
        <f t="shared" si="0"/>
        <v>125</v>
      </c>
      <c r="K67" s="121"/>
      <c r="L67" t="str">
        <f>IF(VLOOKUP(J67,DATA!$C$2:$F$328,4,FALSE)="","",(VLOOKUP(J67,DATA!$C$2:$F$328,4,FALSE)))</f>
        <v/>
      </c>
    </row>
    <row r="68" spans="6:12" ht="14" hidden="1">
      <c r="F68" s="118"/>
      <c r="G68" s="118"/>
      <c r="H68" s="118" t="s">
        <v>193</v>
      </c>
      <c r="I68" s="118"/>
      <c r="J68" s="121">
        <f t="shared" si="0"/>
        <v>126</v>
      </c>
      <c r="K68" s="121"/>
      <c r="L68">
        <f>IF(VLOOKUP(J68,DATA!$C$2:$F$328,4,FALSE)="",0,(VLOOKUP(J68,DATA!$C$2:$F$328,4,FALSE)))</f>
        <v>0</v>
      </c>
    </row>
    <row r="69" spans="6:12" ht="14" hidden="1">
      <c r="F69" s="118"/>
      <c r="G69" s="118"/>
      <c r="H69" s="118" t="s">
        <v>194</v>
      </c>
      <c r="I69" s="118"/>
      <c r="J69" s="121">
        <f t="shared" si="0"/>
        <v>127</v>
      </c>
      <c r="K69" s="121"/>
      <c r="L69" t="str">
        <f>IF(VLOOKUP(J69,DATA!$C$2:$F$328,4,FALSE)="","",(VLOOKUP(J69,DATA!$C$2:$F$328,4,FALSE)))</f>
        <v/>
      </c>
    </row>
    <row r="70" spans="6:12" ht="14" hidden="1">
      <c r="F70" s="118"/>
      <c r="G70" s="118"/>
      <c r="H70" s="118" t="s">
        <v>195</v>
      </c>
      <c r="I70" s="118"/>
      <c r="J70" s="121">
        <f t="shared" si="0"/>
        <v>128</v>
      </c>
      <c r="K70" s="121"/>
      <c r="L70" t="str">
        <f>IF(VLOOKUP(J70,DATA!$C$2:$F$328,4,FALSE)="","",(VLOOKUP(J70,DATA!$C$2:$F$328,4,FALSE)))</f>
        <v/>
      </c>
    </row>
    <row r="71" spans="6:12" ht="14" hidden="1">
      <c r="F71" s="118"/>
      <c r="G71" s="118"/>
      <c r="H71" s="118" t="s">
        <v>196</v>
      </c>
      <c r="I71" s="118"/>
      <c r="J71" s="121">
        <f t="shared" si="0"/>
        <v>129</v>
      </c>
      <c r="K71" s="121"/>
      <c r="L71" t="str">
        <f>IF(VLOOKUP(J71,DATA!$C$2:$F$328,4,FALSE)="","",(VLOOKUP(J71,DATA!$C$2:$F$328,4,FALSE)))</f>
        <v/>
      </c>
    </row>
    <row r="72" spans="6:12" ht="14" hidden="1">
      <c r="F72" s="118"/>
      <c r="G72" s="118"/>
      <c r="H72" s="118" t="s">
        <v>197</v>
      </c>
      <c r="I72" s="118"/>
      <c r="J72" s="121">
        <f t="shared" si="0"/>
        <v>130</v>
      </c>
      <c r="K72" s="121"/>
      <c r="L72">
        <f>IF(VLOOKUP(J72,DATA!$C$2:$F$328,4,FALSE)="",0,(VLOOKUP(J72,DATA!$C$2:$F$328,4,FALSE)))</f>
        <v>0</v>
      </c>
    </row>
    <row r="73" spans="6:12" ht="14" hidden="1">
      <c r="F73" s="118"/>
      <c r="G73" s="118"/>
      <c r="H73" s="118" t="s">
        <v>198</v>
      </c>
      <c r="I73" s="118"/>
      <c r="J73" s="121">
        <f t="shared" si="0"/>
        <v>131</v>
      </c>
      <c r="K73" s="121"/>
      <c r="L73" t="str">
        <f>IF(VLOOKUP(J73,DATA!$C$2:$F$328,4,FALSE)="","",(VLOOKUP(J73,DATA!$C$2:$F$328,4,FALSE)))</f>
        <v/>
      </c>
    </row>
    <row r="74" spans="6:12" ht="14" hidden="1">
      <c r="F74" s="118"/>
      <c r="G74" s="118"/>
      <c r="H74" s="118" t="s">
        <v>199</v>
      </c>
      <c r="I74" s="118"/>
      <c r="J74" s="121">
        <f t="shared" si="0"/>
        <v>132</v>
      </c>
      <c r="K74" s="121"/>
      <c r="L74" t="str">
        <f>IF(VLOOKUP(J74,DATA!$C$2:$F$328,4,FALSE)="","",(VLOOKUP(J74,DATA!$C$2:$F$328,4,FALSE)))</f>
        <v/>
      </c>
    </row>
    <row r="75" spans="6:12" ht="14" hidden="1">
      <c r="F75" s="118"/>
      <c r="G75" s="118"/>
      <c r="H75" s="118" t="s">
        <v>200</v>
      </c>
      <c r="I75" s="118"/>
      <c r="J75" s="121">
        <f t="shared" si="0"/>
        <v>133</v>
      </c>
      <c r="K75" s="121"/>
      <c r="L75" t="str">
        <f>IF(VLOOKUP(J75,DATA!$C$2:$F$328,4,FALSE)="","",(VLOOKUP(J75,DATA!$C$2:$F$328,4,FALSE)))</f>
        <v/>
      </c>
    </row>
    <row r="76" spans="6:12" ht="14" hidden="1">
      <c r="F76" s="118"/>
      <c r="G76" s="118"/>
      <c r="H76" s="118" t="s">
        <v>201</v>
      </c>
      <c r="I76" s="118"/>
      <c r="J76" s="121">
        <f t="shared" si="0"/>
        <v>134</v>
      </c>
      <c r="K76" s="121"/>
      <c r="L76">
        <f>IF(VLOOKUP(J76,DATA!$C$2:$F$328,4,FALSE)="",0,(VLOOKUP(J76,DATA!$C$2:$F$328,4,FALSE)))</f>
        <v>0</v>
      </c>
    </row>
    <row r="77" spans="6:12" ht="14" hidden="1">
      <c r="F77" s="118"/>
      <c r="G77" s="118"/>
      <c r="H77" s="118" t="s">
        <v>202</v>
      </c>
      <c r="I77" s="118"/>
      <c r="J77" s="121">
        <f t="shared" si="0"/>
        <v>135</v>
      </c>
      <c r="K77" s="121"/>
      <c r="L77" t="str">
        <f>IF(VLOOKUP(J77,DATA!$C$2:$F$328,4,FALSE)="","",(VLOOKUP(J77,DATA!$C$2:$F$328,4,FALSE)))</f>
        <v/>
      </c>
    </row>
    <row r="78" spans="6:12" ht="14" hidden="1">
      <c r="F78" s="118"/>
      <c r="G78" s="118"/>
      <c r="H78" s="118" t="s">
        <v>203</v>
      </c>
      <c r="I78" s="118"/>
      <c r="J78" s="121">
        <f t="shared" si="0"/>
        <v>136</v>
      </c>
      <c r="K78" s="121"/>
      <c r="L78" t="str">
        <f>IF(VLOOKUP(J78,DATA!$C$2:$F$328,4,FALSE)="","",(VLOOKUP(J78,DATA!$C$2:$F$328,4,FALSE)))</f>
        <v/>
      </c>
    </row>
    <row r="79" spans="6:12" ht="14" hidden="1">
      <c r="F79" s="118"/>
      <c r="G79" s="118"/>
      <c r="H79" s="118" t="s">
        <v>204</v>
      </c>
      <c r="I79" s="118"/>
      <c r="J79" s="121">
        <f t="shared" si="0"/>
        <v>137</v>
      </c>
      <c r="K79" s="121"/>
      <c r="L79" t="str">
        <f>IF(VLOOKUP(J79,DATA!$C$2:$F$328,4,FALSE)="","",(VLOOKUP(J79,DATA!$C$2:$F$328,4,FALSE)))</f>
        <v/>
      </c>
    </row>
    <row r="80" spans="6:12" ht="14" hidden="1">
      <c r="F80" s="118"/>
      <c r="G80" s="118"/>
      <c r="H80" s="118" t="s">
        <v>205</v>
      </c>
      <c r="I80" s="118"/>
      <c r="J80" s="121">
        <f t="shared" si="0"/>
        <v>138</v>
      </c>
      <c r="K80" s="121"/>
      <c r="L80">
        <f>IF(VLOOKUP(J80,DATA!$C$2:$F$328,4,FALSE)="",0,(VLOOKUP(J80,DATA!$C$2:$F$328,4,FALSE)))</f>
        <v>0</v>
      </c>
    </row>
    <row r="81" spans="6:13" ht="14" hidden="1">
      <c r="F81" s="118"/>
      <c r="G81" s="118"/>
      <c r="H81" s="118" t="s">
        <v>206</v>
      </c>
      <c r="I81" s="118"/>
      <c r="J81" s="121">
        <f t="shared" si="0"/>
        <v>139</v>
      </c>
      <c r="K81" s="121"/>
      <c r="L81" t="str">
        <f>IF(VLOOKUP(J81,DATA!$C$2:$F$328,4,FALSE)="","",(VLOOKUP(J81,DATA!$C$2:$F$328,4,FALSE)))</f>
        <v/>
      </c>
    </row>
    <row r="82" spans="6:13" ht="14" hidden="1">
      <c r="F82" s="118"/>
      <c r="G82" s="118"/>
      <c r="H82" s="118" t="s">
        <v>207</v>
      </c>
      <c r="I82" s="118"/>
      <c r="J82" s="121">
        <f t="shared" si="0"/>
        <v>140</v>
      </c>
      <c r="K82" s="121"/>
      <c r="L82" t="str">
        <f>IF(VLOOKUP(J82,DATA!$C$2:$F$328,4,FALSE)="","",(VLOOKUP(J82,DATA!$C$2:$F$328,4,FALSE)))</f>
        <v/>
      </c>
    </row>
    <row r="83" spans="6:13" ht="14" hidden="1">
      <c r="F83" s="118"/>
      <c r="G83" s="118"/>
      <c r="H83" s="118" t="s">
        <v>208</v>
      </c>
      <c r="I83" s="118"/>
      <c r="J83" s="121">
        <f t="shared" si="0"/>
        <v>141</v>
      </c>
      <c r="K83" s="121"/>
      <c r="L83" t="str">
        <f>IF(VLOOKUP(J83,DATA!$C$2:$F$328,4,FALSE)="","",(VLOOKUP(J83,DATA!$C$2:$F$328,4,FALSE)))</f>
        <v/>
      </c>
    </row>
    <row r="84" spans="6:13" ht="14" hidden="1">
      <c r="F84" s="118"/>
      <c r="G84" s="118"/>
      <c r="H84" s="118" t="s">
        <v>209</v>
      </c>
      <c r="I84" s="118"/>
      <c r="J84" s="121">
        <f t="shared" si="0"/>
        <v>142</v>
      </c>
      <c r="K84" s="121"/>
      <c r="L84">
        <f>IF(VLOOKUP(J84,DATA!$C$2:$F$328,4,FALSE)="",0,(VLOOKUP(J84,DATA!$C$2:$F$328,4,FALSE)))</f>
        <v>0</v>
      </c>
    </row>
    <row r="85" spans="6:13" ht="14" hidden="1">
      <c r="F85" s="118"/>
      <c r="G85" s="118"/>
      <c r="H85" s="118" t="s">
        <v>210</v>
      </c>
      <c r="I85" s="118"/>
      <c r="J85" s="121">
        <f t="shared" si="0"/>
        <v>143</v>
      </c>
      <c r="K85" s="121"/>
      <c r="L85" t="str">
        <f>IF(VLOOKUP(J85,DATA!$C$2:$F$328,4,FALSE)="","",(VLOOKUP(J85,DATA!$C$2:$F$328,4,FALSE)))</f>
        <v/>
      </c>
    </row>
    <row r="86" spans="6:13" ht="14" hidden="1">
      <c r="F86" s="118"/>
      <c r="G86" s="118"/>
      <c r="H86" s="118" t="s">
        <v>211</v>
      </c>
      <c r="I86" s="118"/>
      <c r="J86" s="121">
        <f t="shared" si="0"/>
        <v>144</v>
      </c>
      <c r="K86" s="121"/>
      <c r="L86" t="str">
        <f>IF(VLOOKUP(J86,DATA!$C$2:$F$328,4,FALSE)="","",(VLOOKUP(J86,DATA!$C$2:$F$328,4,FALSE)))</f>
        <v/>
      </c>
    </row>
    <row r="87" spans="6:13" ht="14" hidden="1">
      <c r="F87" s="118"/>
      <c r="G87" s="118"/>
      <c r="H87" s="118" t="s">
        <v>212</v>
      </c>
      <c r="I87" s="118"/>
      <c r="J87" s="121">
        <f t="shared" si="0"/>
        <v>145</v>
      </c>
      <c r="K87" s="121"/>
      <c r="L87" t="str">
        <f>IF(VLOOKUP(J87,DATA!$C$2:$F$328,4,FALSE)="","",(VLOOKUP(J87,DATA!$C$2:$F$328,4,FALSE)))</f>
        <v/>
      </c>
    </row>
    <row r="88" spans="6:13" ht="14" hidden="1">
      <c r="F88" s="118"/>
      <c r="G88" s="118"/>
      <c r="H88" s="118" t="s">
        <v>213</v>
      </c>
      <c r="I88" s="118"/>
      <c r="J88" s="121">
        <f t="shared" si="0"/>
        <v>146</v>
      </c>
      <c r="K88" s="121"/>
      <c r="L88">
        <f>IF(VLOOKUP(J88,DATA!$C$2:$F$328,4,FALSE)="",0,(VLOOKUP(J88,DATA!$C$2:$F$328,4,FALSE)))</f>
        <v>0</v>
      </c>
    </row>
    <row r="89" spans="6:13" ht="14" hidden="1">
      <c r="F89" s="118"/>
      <c r="G89" s="118"/>
      <c r="H89" s="118" t="s">
        <v>214</v>
      </c>
      <c r="I89" s="118"/>
      <c r="J89" s="121">
        <f t="shared" si="0"/>
        <v>147</v>
      </c>
      <c r="K89" s="121"/>
      <c r="L89" t="str">
        <f>IF(VLOOKUP(J89,DATA!$C$2:$F$328,4,FALSE)="","",(VLOOKUP(J89,DATA!$C$2:$F$328,4,FALSE)))</f>
        <v/>
      </c>
    </row>
    <row r="90" spans="6:13" ht="14" hidden="1">
      <c r="F90" s="118"/>
      <c r="G90" s="118"/>
      <c r="H90" s="118" t="s">
        <v>215</v>
      </c>
      <c r="I90" s="118"/>
      <c r="J90" s="121">
        <f t="shared" si="0"/>
        <v>148</v>
      </c>
      <c r="K90" s="121"/>
      <c r="L90" t="str">
        <f>IF(VLOOKUP(J90,DATA!$C$2:$F$328,4,FALSE)="","",(VLOOKUP(J90,DATA!$C$2:$F$328,4,FALSE)))</f>
        <v/>
      </c>
    </row>
    <row r="91" spans="6:13" ht="14" hidden="1">
      <c r="F91" s="118"/>
      <c r="G91" s="118"/>
      <c r="H91" s="118" t="s">
        <v>216</v>
      </c>
      <c r="I91" s="118"/>
      <c r="J91" s="121">
        <f t="shared" si="0"/>
        <v>149</v>
      </c>
      <c r="K91" s="121"/>
      <c r="L91" t="str">
        <f>IF(VLOOKUP(J91,DATA!$C$2:$F$328,4,FALSE)="","",(VLOOKUP(J91,DATA!$C$2:$F$328,4,FALSE)))</f>
        <v/>
      </c>
    </row>
    <row r="92" spans="6:13" ht="14" hidden="1">
      <c r="F92" s="118"/>
      <c r="G92" s="118"/>
      <c r="H92" s="118" t="s">
        <v>217</v>
      </c>
      <c r="I92" s="118"/>
      <c r="J92" s="121">
        <f t="shared" si="0"/>
        <v>150</v>
      </c>
      <c r="K92" s="121"/>
      <c r="L92">
        <f>IF(VLOOKUP(J92,DATA!$C$2:$F$328,4,FALSE)="",0,(VLOOKUP(J92,DATA!$C$2:$F$328,4,FALSE)))</f>
        <v>0</v>
      </c>
    </row>
    <row r="93" spans="6:13" ht="14" hidden="1">
      <c r="H93" s="118" t="s">
        <v>11</v>
      </c>
      <c r="I93" s="118"/>
      <c r="L93" s="597" t="str">
        <f>IF(L42="","",SUM(L60+L64+L68+L72+L76+L80+L84+L88+L92))</f>
        <v/>
      </c>
      <c r="M93" s="597"/>
    </row>
  </sheetData>
  <sheetProtection password="932F" sheet="1" objects="1" scenarios="1" formatRows="0" selectLockedCells="1"/>
  <mergeCells count="134">
    <mergeCell ref="L93:M93"/>
    <mergeCell ref="Y31:Z31"/>
    <mergeCell ref="B32:L32"/>
    <mergeCell ref="M32:N32"/>
    <mergeCell ref="O32:P32"/>
    <mergeCell ref="Q32:Z32"/>
    <mergeCell ref="B34:F34"/>
    <mergeCell ref="G34:Z34"/>
    <mergeCell ref="B35:Z35"/>
    <mergeCell ref="B36:Z36"/>
    <mergeCell ref="U30:X30"/>
    <mergeCell ref="O33:P33"/>
    <mergeCell ref="W33:Z33"/>
    <mergeCell ref="C31:H31"/>
    <mergeCell ref="I31:L31"/>
    <mergeCell ref="M31:N31"/>
    <mergeCell ref="O31:P31"/>
    <mergeCell ref="Q31:T31"/>
    <mergeCell ref="U31:X31"/>
    <mergeCell ref="Y30:Z30"/>
    <mergeCell ref="C29:H29"/>
    <mergeCell ref="I29:L29"/>
    <mergeCell ref="C30:H30"/>
    <mergeCell ref="Y27:Z27"/>
    <mergeCell ref="M27:N27"/>
    <mergeCell ref="O27:P27"/>
    <mergeCell ref="Q27:T27"/>
    <mergeCell ref="U27:X27"/>
    <mergeCell ref="C28:H28"/>
    <mergeCell ref="I28:L28"/>
    <mergeCell ref="Q30:T30"/>
    <mergeCell ref="M29:N29"/>
    <mergeCell ref="O29:P29"/>
    <mergeCell ref="M28:N28"/>
    <mergeCell ref="O28:P28"/>
    <mergeCell ref="I30:L30"/>
    <mergeCell ref="M30:N30"/>
    <mergeCell ref="O30:P30"/>
    <mergeCell ref="U29:X29"/>
    <mergeCell ref="Y29:Z29"/>
    <mergeCell ref="Q28:T28"/>
    <mergeCell ref="U28:X28"/>
    <mergeCell ref="Y28:Z28"/>
    <mergeCell ref="Q29:T29"/>
    <mergeCell ref="O26:P26"/>
    <mergeCell ref="Q26:T26"/>
    <mergeCell ref="U26:X26"/>
    <mergeCell ref="C26:H26"/>
    <mergeCell ref="I26:L26"/>
    <mergeCell ref="C27:H27"/>
    <mergeCell ref="I27:L27"/>
    <mergeCell ref="M26:N26"/>
    <mergeCell ref="Y26:Z26"/>
    <mergeCell ref="C25:H25"/>
    <mergeCell ref="Y25:Z25"/>
    <mergeCell ref="M23:N23"/>
    <mergeCell ref="O23:P23"/>
    <mergeCell ref="Q23:T23"/>
    <mergeCell ref="U23:X23"/>
    <mergeCell ref="Y23:Z23"/>
    <mergeCell ref="M24:N24"/>
    <mergeCell ref="O24:P24"/>
    <mergeCell ref="Q24:T24"/>
    <mergeCell ref="Y24:Z24"/>
    <mergeCell ref="C23:H23"/>
    <mergeCell ref="I23:L23"/>
    <mergeCell ref="C24:H24"/>
    <mergeCell ref="I24:L24"/>
    <mergeCell ref="U24:X24"/>
    <mergeCell ref="I25:L25"/>
    <mergeCell ref="O25:P25"/>
    <mergeCell ref="Q25:T25"/>
    <mergeCell ref="M25:N25"/>
    <mergeCell ref="U25:X25"/>
    <mergeCell ref="V19:X19"/>
    <mergeCell ref="Y19:Z19"/>
    <mergeCell ref="V20:X20"/>
    <mergeCell ref="Y20:Z20"/>
    <mergeCell ref="B21:Z21"/>
    <mergeCell ref="B22:H22"/>
    <mergeCell ref="I22:L22"/>
    <mergeCell ref="M22:N22"/>
    <mergeCell ref="O22:P22"/>
    <mergeCell ref="Q22:T22"/>
    <mergeCell ref="U22:X22"/>
    <mergeCell ref="Y22:Z22"/>
    <mergeCell ref="M20:N20"/>
    <mergeCell ref="O20:U20"/>
    <mergeCell ref="B20:F20"/>
    <mergeCell ref="G20:H20"/>
    <mergeCell ref="I20:J20"/>
    <mergeCell ref="K20:L20"/>
    <mergeCell ref="B19:F19"/>
    <mergeCell ref="G19:H19"/>
    <mergeCell ref="I19:J19"/>
    <mergeCell ref="K19:L19"/>
    <mergeCell ref="M19:N19"/>
    <mergeCell ref="O19:U19"/>
    <mergeCell ref="B15:D15"/>
    <mergeCell ref="E15:N15"/>
    <mergeCell ref="O15:P15"/>
    <mergeCell ref="Q15:Z15"/>
    <mergeCell ref="B17:F17"/>
    <mergeCell ref="G17:K17"/>
    <mergeCell ref="L17:P17"/>
    <mergeCell ref="B18:E18"/>
    <mergeCell ref="G18:J18"/>
    <mergeCell ref="L18:O18"/>
    <mergeCell ref="Q18:T18"/>
    <mergeCell ref="V18:Y18"/>
    <mergeCell ref="B12:D12"/>
    <mergeCell ref="E12:N12"/>
    <mergeCell ref="O12:P12"/>
    <mergeCell ref="Q12:Z12"/>
    <mergeCell ref="B13:D13"/>
    <mergeCell ref="E13:N13"/>
    <mergeCell ref="O13:P13"/>
    <mergeCell ref="Q13:Z13"/>
    <mergeCell ref="B14:D14"/>
    <mergeCell ref="E14:N14"/>
    <mergeCell ref="O14:P14"/>
    <mergeCell ref="Q14:Z14"/>
    <mergeCell ref="U8:Z8"/>
    <mergeCell ref="S9:Z9"/>
    <mergeCell ref="B2:Z2"/>
    <mergeCell ref="B3:Z3"/>
    <mergeCell ref="B5:Z5"/>
    <mergeCell ref="B6:Z6"/>
    <mergeCell ref="B10:N10"/>
    <mergeCell ref="O10:Z10"/>
    <mergeCell ref="B11:D11"/>
    <mergeCell ref="E11:N11"/>
    <mergeCell ref="O11:P11"/>
    <mergeCell ref="Q11:Z11"/>
  </mergeCells>
  <phoneticPr fontId="76" type="noConversion"/>
  <conditionalFormatting sqref="E13:E15 B21 M20 I23:I31 Y23:Y31 M23:O31">
    <cfRule type="cellIs" dxfId="7" priority="1" stopIfTrue="1" operator="equal">
      <formula>0</formula>
    </cfRule>
  </conditionalFormatting>
  <conditionalFormatting sqref="V17:W17 Q17">
    <cfRule type="cellIs" dxfId="6" priority="2" stopIfTrue="1" operator="equal">
      <formula>5</formula>
    </cfRule>
  </conditionalFormatting>
  <dataValidations count="4">
    <dataValidation type="decimal" operator="equal" allowBlank="1" showInputMessage="1" showErrorMessage="1" errorTitle="ERROR!" error="You typed a value over the formula that is incorrect. Check Your Math or re-enter the formula:  =sum(o23:o31)" sqref="O32:P32">
      <formula1>O33</formula1>
    </dataValidation>
    <dataValidation type="textLength" operator="equal" allowBlank="1" showInputMessage="1" showErrorMessage="1" errorTitle="ERROR" error="4 digits are required" sqref="G20:H20">
      <formula1>4</formula1>
    </dataValidation>
    <dataValidation allowBlank="1" showInputMessage="1" showErrorMessage="1" promptTitle="Warning!" prompt="Do not type in this cell. Information should be entered on the Merge Data sheet. " sqref="E13:E15 Q12:Q15"/>
    <dataValidation allowBlank="1" showErrorMessage="1" promptTitle="Warning!" sqref="O11"/>
  </dataValidations>
  <printOptions horizontalCentered="1"/>
  <pageMargins left="0.75" right="0.75" top="0.25" bottom="0.5" header="0.5" footer="0.25"/>
  <pageSetup scale="66" fitToHeight="0" orientation="landscape"/>
  <headerFooter>
    <oddFooter>&amp;L&amp;"Calibri,Bold"&amp;9On-the-Job Training (OJT): Skills Acquisition Training Outline (SATO)&amp;R&amp;9P a g e | &amp;P of &amp;N</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N77"/>
  <sheetViews>
    <sheetView zoomScale="64" zoomScaleSheetLayoutView="72" workbookViewId="0">
      <selection activeCell="A3" sqref="A3"/>
    </sheetView>
  </sheetViews>
  <sheetFormatPr baseColWidth="10" defaultColWidth="0" defaultRowHeight="12.75" customHeight="1" zeroHeight="1" x14ac:dyDescent="0"/>
  <cols>
    <col min="1" max="1" width="1.83203125" customWidth="1"/>
    <col min="2" max="2" width="2.6640625" customWidth="1"/>
    <col min="3" max="11" width="15.6640625" customWidth="1"/>
    <col min="12" max="12" width="16.83203125" customWidth="1"/>
    <col min="13" max="13" width="15.6640625" customWidth="1"/>
    <col min="14" max="14" width="2.1640625" customWidth="1"/>
  </cols>
  <sheetData>
    <row r="1" spans="1:14" ht="14">
      <c r="A1" s="30"/>
      <c r="B1" s="30"/>
      <c r="C1" s="30"/>
      <c r="D1" s="30"/>
      <c r="E1" s="30"/>
      <c r="F1" s="30"/>
      <c r="G1" s="30"/>
      <c r="H1" s="30"/>
      <c r="I1" s="30"/>
      <c r="J1" s="30"/>
      <c r="K1" s="30"/>
      <c r="L1" s="30"/>
      <c r="M1" s="30"/>
      <c r="N1" s="30"/>
    </row>
    <row r="2" spans="1:14" ht="20">
      <c r="A2" s="309"/>
      <c r="B2" s="434" t="str">
        <f>ENTITY!A2</f>
        <v>Chicago Cook Workforce Partnership</v>
      </c>
      <c r="C2" s="434"/>
      <c r="D2" s="434"/>
      <c r="E2" s="434"/>
      <c r="F2" s="434"/>
      <c r="G2" s="434"/>
      <c r="H2" s="434"/>
      <c r="I2" s="434"/>
      <c r="J2" s="434"/>
      <c r="K2" s="434"/>
      <c r="L2" s="434"/>
      <c r="M2" s="434"/>
      <c r="N2" s="33"/>
    </row>
    <row r="3" spans="1:14" ht="20">
      <c r="A3" s="30"/>
      <c r="B3" s="434" t="s">
        <v>143</v>
      </c>
      <c r="C3" s="434"/>
      <c r="D3" s="434"/>
      <c r="E3" s="434"/>
      <c r="F3" s="434"/>
      <c r="G3" s="434"/>
      <c r="H3" s="434"/>
      <c r="I3" s="434"/>
      <c r="J3" s="434"/>
      <c r="K3" s="434"/>
      <c r="L3" s="434"/>
      <c r="M3" s="434"/>
      <c r="N3" s="33"/>
    </row>
    <row r="4" spans="1:14" ht="6" customHeight="1">
      <c r="A4" s="30"/>
      <c r="B4" s="37"/>
      <c r="C4" s="37"/>
      <c r="D4" s="37"/>
      <c r="E4" s="37"/>
      <c r="F4" s="37"/>
      <c r="G4" s="37"/>
      <c r="H4" s="37"/>
      <c r="I4" s="37"/>
      <c r="J4" s="37"/>
      <c r="K4" s="37"/>
      <c r="L4" s="37"/>
      <c r="M4" s="37"/>
      <c r="N4" s="34"/>
    </row>
    <row r="5" spans="1:14" ht="20">
      <c r="A5" s="30"/>
      <c r="B5" s="434" t="str">
        <f>IF(DATA!$F$5="","LWIA 7 Broker: ______________________","LWIA 7 OJT Broker: "&amp;DATA!$F$5)</f>
        <v>LWIA 7 Broker: ______________________</v>
      </c>
      <c r="C5" s="434"/>
      <c r="D5" s="434"/>
      <c r="E5" s="434"/>
      <c r="F5" s="434"/>
      <c r="G5" s="434"/>
      <c r="H5" s="434"/>
      <c r="I5" s="434"/>
      <c r="J5" s="434"/>
      <c r="K5" s="434"/>
      <c r="L5" s="434"/>
      <c r="M5" s="434"/>
      <c r="N5" s="33"/>
    </row>
    <row r="6" spans="1:14" ht="20">
      <c r="A6" s="30"/>
      <c r="B6" s="434" t="str">
        <f>IF(DATA!F2="","Employer Agreement # _______________________","Employer Agreement # "&amp;IF(DATA!$F$2="","",RIGHT(DATA!$F$3,2)&amp;"-"&amp;UPPER(DATA!$F$4)&amp;"-"&amp;DATA!$F$2))</f>
        <v>Employer Agreement # _______________________</v>
      </c>
      <c r="C6" s="434"/>
      <c r="D6" s="434"/>
      <c r="E6" s="434"/>
      <c r="F6" s="434"/>
      <c r="G6" s="434"/>
      <c r="H6" s="434"/>
      <c r="I6" s="434"/>
      <c r="J6" s="434"/>
      <c r="K6" s="434"/>
      <c r="L6" s="434"/>
      <c r="M6" s="434"/>
      <c r="N6" s="33"/>
    </row>
    <row r="7" spans="1:14" ht="9.75" customHeight="1">
      <c r="A7" s="30"/>
      <c r="B7" s="38"/>
      <c r="C7" s="39"/>
      <c r="D7" s="39"/>
      <c r="E7" s="39"/>
      <c r="F7" s="39"/>
      <c r="G7" s="39"/>
      <c r="H7" s="39"/>
      <c r="I7" s="39"/>
      <c r="J7" s="39"/>
      <c r="K7" s="39"/>
      <c r="L7" s="39"/>
      <c r="M7" s="39"/>
      <c r="N7" s="35"/>
    </row>
    <row r="8" spans="1:14" ht="9.75" customHeight="1">
      <c r="A8" s="30"/>
      <c r="B8" s="38"/>
      <c r="C8" s="39"/>
      <c r="D8" s="39"/>
      <c r="E8" s="39"/>
      <c r="F8" s="39"/>
      <c r="G8" s="39"/>
      <c r="H8" s="39"/>
      <c r="I8" s="39"/>
      <c r="J8" s="39"/>
      <c r="K8" s="52"/>
      <c r="L8" s="52"/>
      <c r="M8" s="52"/>
      <c r="N8" s="35"/>
    </row>
    <row r="9" spans="1:14" ht="20">
      <c r="A9" s="30"/>
      <c r="B9" s="40" t="s">
        <v>323</v>
      </c>
      <c r="C9" s="41"/>
      <c r="D9" s="41"/>
      <c r="E9" s="41"/>
      <c r="F9" s="41"/>
      <c r="G9" s="41"/>
      <c r="H9" s="41"/>
      <c r="I9" s="41"/>
      <c r="J9" s="41"/>
      <c r="K9" s="41"/>
      <c r="L9" s="41"/>
      <c r="M9" s="41"/>
      <c r="N9" s="36"/>
    </row>
    <row r="10" spans="1:14" ht="15.5" customHeight="1">
      <c r="A10" s="30"/>
      <c r="B10" s="435" t="s">
        <v>2</v>
      </c>
      <c r="C10" s="436"/>
      <c r="D10" s="436"/>
      <c r="E10" s="436"/>
      <c r="F10" s="436"/>
      <c r="G10" s="437"/>
      <c r="H10" s="112" t="s">
        <v>335</v>
      </c>
      <c r="I10" s="113"/>
      <c r="J10" s="114"/>
      <c r="K10" s="114"/>
      <c r="L10" s="114"/>
      <c r="M10" s="101" t="str">
        <f>IF(B11="","",IF(H11="","NO O*NET SOC CODE PROVIDED",""))</f>
        <v/>
      </c>
      <c r="N10" s="36"/>
    </row>
    <row r="11" spans="1:14" ht="15">
      <c r="A11" s="30"/>
      <c r="B11" s="426" t="str">
        <f>IF(E48="","",E48)</f>
        <v/>
      </c>
      <c r="C11" s="427"/>
      <c r="D11" s="427"/>
      <c r="E11" s="427"/>
      <c r="F11" s="427"/>
      <c r="G11" s="428"/>
      <c r="H11" s="426" t="str">
        <f>IF(E49="","",E49)</f>
        <v/>
      </c>
      <c r="I11" s="427"/>
      <c r="J11" s="427"/>
      <c r="K11" s="427"/>
      <c r="L11" s="427"/>
      <c r="M11" s="428"/>
      <c r="N11" s="36"/>
    </row>
    <row r="12" spans="1:14" ht="15">
      <c r="A12" s="30"/>
      <c r="B12" s="44" t="s">
        <v>325</v>
      </c>
      <c r="C12" s="45"/>
      <c r="D12" s="45"/>
      <c r="E12" s="45"/>
      <c r="F12" s="45"/>
      <c r="G12" s="45"/>
      <c r="H12" s="45"/>
      <c r="I12" s="45"/>
      <c r="J12" s="45"/>
      <c r="K12" s="45"/>
      <c r="L12" s="45"/>
      <c r="M12" s="46"/>
      <c r="N12" s="36"/>
    </row>
    <row r="13" spans="1:14" ht="15">
      <c r="A13" s="30"/>
      <c r="B13" s="420" t="str">
        <f>IF(E50="","",E50)</f>
        <v/>
      </c>
      <c r="C13" s="421"/>
      <c r="D13" s="421"/>
      <c r="E13" s="421"/>
      <c r="F13" s="421"/>
      <c r="G13" s="421"/>
      <c r="H13" s="421"/>
      <c r="I13" s="421"/>
      <c r="J13" s="421"/>
      <c r="K13" s="421"/>
      <c r="L13" s="421"/>
      <c r="M13" s="422"/>
      <c r="N13" s="36"/>
    </row>
    <row r="14" spans="1:14" ht="15">
      <c r="A14" s="30"/>
      <c r="B14" s="44" t="s">
        <v>38</v>
      </c>
      <c r="C14" s="45"/>
      <c r="D14" s="45"/>
      <c r="E14" s="45"/>
      <c r="F14" s="45"/>
      <c r="G14" s="45"/>
      <c r="H14" s="45"/>
      <c r="I14" s="45"/>
      <c r="J14" s="45"/>
      <c r="K14" s="45"/>
      <c r="L14" s="45"/>
      <c r="M14" s="46"/>
      <c r="N14" s="36"/>
    </row>
    <row r="15" spans="1:14" ht="15.5" customHeight="1">
      <c r="A15" s="30"/>
      <c r="B15" s="420" t="str">
        <f>IF(E51="","",E51)</f>
        <v/>
      </c>
      <c r="C15" s="432"/>
      <c r="D15" s="432"/>
      <c r="E15" s="432"/>
      <c r="F15" s="432"/>
      <c r="G15" s="432"/>
      <c r="H15" s="432"/>
      <c r="I15" s="432"/>
      <c r="J15" s="432"/>
      <c r="K15" s="432"/>
      <c r="L15" s="432"/>
      <c r="M15" s="433"/>
      <c r="N15" s="36"/>
    </row>
    <row r="16" spans="1:14" ht="15">
      <c r="A16" s="30"/>
      <c r="B16" s="44" t="s">
        <v>326</v>
      </c>
      <c r="C16" s="45"/>
      <c r="D16" s="45"/>
      <c r="E16" s="45"/>
      <c r="F16" s="45"/>
      <c r="G16" s="45"/>
      <c r="H16" s="45"/>
      <c r="I16" s="45"/>
      <c r="J16" s="45"/>
      <c r="K16" s="45"/>
      <c r="L16" s="45"/>
      <c r="M16" s="46"/>
      <c r="N16" s="36"/>
    </row>
    <row r="17" spans="1:14" ht="15">
      <c r="A17" s="30"/>
      <c r="B17" s="420" t="str">
        <f>IF(E52="","",E52)</f>
        <v/>
      </c>
      <c r="C17" s="421"/>
      <c r="D17" s="421"/>
      <c r="E17" s="421"/>
      <c r="F17" s="421"/>
      <c r="G17" s="421"/>
      <c r="H17" s="421"/>
      <c r="I17" s="421"/>
      <c r="J17" s="421"/>
      <c r="K17" s="421"/>
      <c r="L17" s="421"/>
      <c r="M17" s="422"/>
      <c r="N17" s="36"/>
    </row>
    <row r="18" spans="1:14" ht="15">
      <c r="A18" s="30"/>
      <c r="B18" s="44" t="s">
        <v>327</v>
      </c>
      <c r="C18" s="45"/>
      <c r="D18" s="45"/>
      <c r="E18" s="45"/>
      <c r="F18" s="45"/>
      <c r="G18" s="45"/>
      <c r="H18" s="45"/>
      <c r="I18" s="45"/>
      <c r="J18" s="45"/>
      <c r="K18" s="45"/>
      <c r="L18" s="45"/>
      <c r="M18" s="46"/>
      <c r="N18" s="36"/>
    </row>
    <row r="19" spans="1:14" ht="15">
      <c r="A19" s="30"/>
      <c r="B19" s="426" t="str">
        <f>IF(E55="","",E55)</f>
        <v/>
      </c>
      <c r="C19" s="427"/>
      <c r="D19" s="427"/>
      <c r="E19" s="427"/>
      <c r="F19" s="427"/>
      <c r="G19" s="427"/>
      <c r="H19" s="427"/>
      <c r="I19" s="427"/>
      <c r="J19" s="427"/>
      <c r="K19" s="427"/>
      <c r="L19" s="427"/>
      <c r="M19" s="428"/>
      <c r="N19" s="36"/>
    </row>
    <row r="20" spans="1:14" ht="15">
      <c r="A20" s="30"/>
      <c r="B20" s="44" t="s">
        <v>328</v>
      </c>
      <c r="C20" s="45"/>
      <c r="D20" s="45"/>
      <c r="E20" s="45"/>
      <c r="F20" s="45"/>
      <c r="G20" s="45"/>
      <c r="H20" s="45"/>
      <c r="I20" s="45"/>
      <c r="J20" s="45"/>
      <c r="K20" s="45"/>
      <c r="L20" s="45"/>
      <c r="M20" s="46"/>
      <c r="N20" s="36"/>
    </row>
    <row r="21" spans="1:14" ht="15">
      <c r="A21" s="30"/>
      <c r="B21" s="429" t="str">
        <f>IF(E53="","",E53)</f>
        <v/>
      </c>
      <c r="C21" s="430"/>
      <c r="D21" s="430"/>
      <c r="E21" s="430"/>
      <c r="F21" s="430"/>
      <c r="G21" s="430"/>
      <c r="H21" s="430"/>
      <c r="I21" s="430"/>
      <c r="J21" s="430"/>
      <c r="K21" s="430"/>
      <c r="L21" s="430"/>
      <c r="M21" s="431"/>
      <c r="N21" s="36"/>
    </row>
    <row r="22" spans="1:14" ht="15">
      <c r="A22" s="30"/>
      <c r="B22" s="44" t="s">
        <v>329</v>
      </c>
      <c r="C22" s="45"/>
      <c r="D22" s="45"/>
      <c r="E22" s="45"/>
      <c r="F22" s="45"/>
      <c r="G22" s="45"/>
      <c r="H22" s="45"/>
      <c r="I22" s="45"/>
      <c r="J22" s="45"/>
      <c r="K22" s="45"/>
      <c r="L22" s="45"/>
      <c r="M22" s="46"/>
      <c r="N22" s="36"/>
    </row>
    <row r="23" spans="1:14" ht="15">
      <c r="A23" s="30"/>
      <c r="B23" s="423" t="str">
        <f>IF(E54="","",E54)</f>
        <v/>
      </c>
      <c r="C23" s="424"/>
      <c r="D23" s="424"/>
      <c r="E23" s="424"/>
      <c r="F23" s="424"/>
      <c r="G23" s="424"/>
      <c r="H23" s="424"/>
      <c r="I23" s="424"/>
      <c r="J23" s="424"/>
      <c r="K23" s="424"/>
      <c r="L23" s="424"/>
      <c r="M23" s="425"/>
      <c r="N23" s="36"/>
    </row>
    <row r="24" spans="1:14" ht="15">
      <c r="A24" s="30"/>
      <c r="B24" s="44" t="s">
        <v>330</v>
      </c>
      <c r="C24" s="45"/>
      <c r="D24" s="45"/>
      <c r="E24" s="45"/>
      <c r="F24" s="45"/>
      <c r="G24" s="45"/>
      <c r="H24" s="45"/>
      <c r="I24" s="45"/>
      <c r="J24" s="45"/>
      <c r="K24" s="45"/>
      <c r="L24" s="45"/>
      <c r="M24" s="46"/>
      <c r="N24" s="36"/>
    </row>
    <row r="25" spans="1:14" ht="15">
      <c r="A25" s="30"/>
      <c r="B25" s="429" t="str">
        <f>IF(OR(E53="",E54=""),"",ROUNDDOWN(E53*E54,2))</f>
        <v/>
      </c>
      <c r="C25" s="430"/>
      <c r="D25" s="430"/>
      <c r="E25" s="430"/>
      <c r="F25" s="430"/>
      <c r="G25" s="430"/>
      <c r="H25" s="430"/>
      <c r="I25" s="430"/>
      <c r="J25" s="430"/>
      <c r="K25" s="430"/>
      <c r="L25" s="430"/>
      <c r="M25" s="431"/>
      <c r="N25" s="36"/>
    </row>
    <row r="26" spans="1:14" ht="15">
      <c r="A26" s="30"/>
      <c r="B26" s="44" t="s">
        <v>336</v>
      </c>
      <c r="C26" s="45"/>
      <c r="D26" s="45"/>
      <c r="E26" s="45"/>
      <c r="F26" s="47"/>
      <c r="G26" s="47" t="s">
        <v>39</v>
      </c>
      <c r="H26" s="45"/>
      <c r="I26" s="45"/>
      <c r="J26" s="45"/>
      <c r="K26" s="45"/>
      <c r="L26" s="45"/>
      <c r="M26" s="46"/>
      <c r="N26" s="36"/>
    </row>
    <row r="27" spans="1:14" ht="15">
      <c r="A27" s="30"/>
      <c r="B27" s="426" t="str">
        <f>IF(F49=0,"",F49)</f>
        <v/>
      </c>
      <c r="C27" s="427"/>
      <c r="D27" s="427"/>
      <c r="E27" s="427"/>
      <c r="F27" s="427"/>
      <c r="G27" s="427"/>
      <c r="H27" s="427"/>
      <c r="I27" s="427"/>
      <c r="J27" s="427"/>
      <c r="K27" s="427"/>
      <c r="L27" s="427"/>
      <c r="M27" s="428"/>
      <c r="N27" s="36"/>
    </row>
    <row r="28" spans="1:14" ht="15">
      <c r="A28" s="30"/>
      <c r="B28" s="44" t="s">
        <v>337</v>
      </c>
      <c r="C28" s="45"/>
      <c r="D28" s="45"/>
      <c r="E28" s="45"/>
      <c r="F28" s="45"/>
      <c r="G28" s="45"/>
      <c r="I28" s="45"/>
      <c r="J28" s="45"/>
      <c r="K28" s="45"/>
      <c r="L28" s="45"/>
      <c r="M28" s="102"/>
      <c r="N28" s="36"/>
    </row>
    <row r="29" spans="1:14" ht="15">
      <c r="A29" s="30"/>
      <c r="B29" s="429" t="str">
        <f>IF(OR(E48="",E53="",E54="",E56=""),"",IF((ROUNDDOWN(E53*E54,2)*F49)&gt;10000,10000,ROUNDDOWN(E53*E54,2)*F49))</f>
        <v/>
      </c>
      <c r="C29" s="430"/>
      <c r="D29" s="108"/>
      <c r="E29" s="108"/>
      <c r="F29" s="108"/>
      <c r="G29" s="108"/>
      <c r="H29" s="108"/>
      <c r="I29" s="108"/>
      <c r="J29" s="108"/>
      <c r="K29" s="108"/>
      <c r="L29" s="108"/>
      <c r="M29" s="109" t="str">
        <f>IF(OR(E48="",F49="",E53="",E54=""),"",IF((ROUNDDOWN(E53*E54,2)*F49)&gt;10000," $10,000.00 LIMIT IMPOSED AS ACTUAL CALCULATION EXCEEDS LIMIT",""))</f>
        <v/>
      </c>
      <c r="N29" s="36"/>
    </row>
    <row r="30" spans="1:14" ht="15">
      <c r="A30" s="30"/>
      <c r="B30" s="44" t="s">
        <v>331</v>
      </c>
      <c r="C30" s="45"/>
      <c r="D30" s="45"/>
      <c r="E30" s="45"/>
      <c r="F30" s="45"/>
      <c r="G30" s="45"/>
      <c r="H30" s="45"/>
      <c r="I30" s="45"/>
      <c r="J30" s="45"/>
      <c r="K30" s="45"/>
      <c r="L30" s="45"/>
      <c r="M30" s="46"/>
      <c r="N30" s="36"/>
    </row>
    <row r="31" spans="1:14" ht="15">
      <c r="A31" s="30"/>
      <c r="B31" s="426" t="str">
        <f>IF(E56="","",E56)</f>
        <v/>
      </c>
      <c r="C31" s="427"/>
      <c r="D31" s="427"/>
      <c r="E31" s="427"/>
      <c r="F31" s="427"/>
      <c r="G31" s="427"/>
      <c r="H31" s="427"/>
      <c r="I31" s="427"/>
      <c r="J31" s="427"/>
      <c r="K31" s="427"/>
      <c r="L31" s="427"/>
      <c r="M31" s="428"/>
      <c r="N31" s="36"/>
    </row>
    <row r="32" spans="1:14" ht="15">
      <c r="A32" s="30"/>
      <c r="B32" s="44" t="s">
        <v>332</v>
      </c>
      <c r="C32" s="45"/>
      <c r="D32" s="45"/>
      <c r="E32" s="45"/>
      <c r="F32" s="45"/>
      <c r="G32" s="45"/>
      <c r="H32" s="45"/>
      <c r="I32" s="45"/>
      <c r="J32" s="45"/>
      <c r="K32" s="45"/>
      <c r="L32" s="45"/>
      <c r="M32" s="46"/>
      <c r="N32" s="36"/>
    </row>
    <row r="33" spans="1:14" ht="15">
      <c r="A33" s="30"/>
      <c r="B33" s="429" t="str">
        <f>IF(F49=0,"",IF(OR(E48="",E53="",E54="",F49=""),"",B29*B31))</f>
        <v/>
      </c>
      <c r="C33" s="430"/>
      <c r="D33" s="430"/>
      <c r="E33" s="430"/>
      <c r="F33" s="430"/>
      <c r="G33" s="430"/>
      <c r="H33" s="430"/>
      <c r="I33" s="430"/>
      <c r="J33" s="430"/>
      <c r="K33" s="430"/>
      <c r="L33" s="430"/>
      <c r="M33" s="431"/>
      <c r="N33" s="36"/>
    </row>
    <row r="34" spans="1:14" ht="15">
      <c r="A34" s="30"/>
      <c r="B34" s="42"/>
      <c r="C34" s="42"/>
      <c r="D34" s="42"/>
      <c r="E34" s="42"/>
      <c r="F34" s="42"/>
      <c r="G34" s="42"/>
      <c r="H34" s="42"/>
      <c r="I34" s="42"/>
      <c r="J34" s="42"/>
      <c r="K34" s="42"/>
      <c r="L34" s="42"/>
      <c r="M34" s="42"/>
      <c r="N34" s="36"/>
    </row>
    <row r="35" spans="1:14" ht="20">
      <c r="A35" s="30"/>
      <c r="B35" s="40" t="s">
        <v>14</v>
      </c>
      <c r="C35" s="41"/>
      <c r="D35" s="41"/>
      <c r="E35" s="41"/>
      <c r="F35" s="41"/>
      <c r="G35" s="41"/>
      <c r="H35" s="41"/>
      <c r="I35" s="41"/>
      <c r="J35" s="41"/>
      <c r="K35" s="41"/>
      <c r="L35" s="41"/>
      <c r="M35" s="41"/>
      <c r="N35" s="36"/>
    </row>
    <row r="36" spans="1:14" ht="15">
      <c r="A36" s="30"/>
      <c r="B36" s="44" t="s">
        <v>338</v>
      </c>
      <c r="C36" s="45"/>
      <c r="D36" s="45"/>
      <c r="E36" s="45"/>
      <c r="F36" s="45"/>
      <c r="G36" s="46"/>
      <c r="H36" s="44" t="s">
        <v>342</v>
      </c>
      <c r="I36" s="45"/>
      <c r="J36" s="45"/>
      <c r="K36" s="45"/>
      <c r="L36" s="45"/>
      <c r="M36" s="46"/>
      <c r="N36" s="36"/>
    </row>
    <row r="37" spans="1:14" ht="15">
      <c r="A37" s="30"/>
      <c r="B37" s="426" t="str">
        <f>IF(E57="","",E57)</f>
        <v/>
      </c>
      <c r="C37" s="427"/>
      <c r="D37" s="427"/>
      <c r="E37" s="427"/>
      <c r="F37" s="427"/>
      <c r="G37" s="428"/>
      <c r="H37" s="426" t="str">
        <f>IF(E58="","",E58)</f>
        <v/>
      </c>
      <c r="I37" s="427"/>
      <c r="J37" s="427"/>
      <c r="K37" s="427"/>
      <c r="L37" s="427"/>
      <c r="M37" s="428"/>
      <c r="N37" s="36"/>
    </row>
    <row r="38" spans="1:14" ht="15">
      <c r="A38" s="30"/>
      <c r="B38" s="44" t="s">
        <v>333</v>
      </c>
      <c r="C38" s="45"/>
      <c r="D38" s="45"/>
      <c r="E38" s="45"/>
      <c r="F38" s="45"/>
      <c r="G38" s="45"/>
      <c r="H38" s="45"/>
      <c r="I38" s="45"/>
      <c r="J38" s="45"/>
      <c r="K38" s="45"/>
      <c r="L38" s="45"/>
      <c r="M38" s="46"/>
      <c r="N38" s="36"/>
    </row>
    <row r="39" spans="1:14" ht="15">
      <c r="A39" s="30"/>
      <c r="B39" s="426" t="str">
        <f>IF(DATA!F168="","",DATA!F168)</f>
        <v/>
      </c>
      <c r="C39" s="427"/>
      <c r="D39" s="427"/>
      <c r="E39" s="427"/>
      <c r="F39" s="427"/>
      <c r="G39" s="427"/>
      <c r="H39" s="427"/>
      <c r="I39" s="427"/>
      <c r="J39" s="427"/>
      <c r="K39" s="427"/>
      <c r="L39" s="427"/>
      <c r="M39" s="428"/>
      <c r="N39" s="36"/>
    </row>
    <row r="40" spans="1:14" ht="15">
      <c r="A40" s="30"/>
      <c r="B40" s="44" t="s">
        <v>334</v>
      </c>
      <c r="C40" s="45"/>
      <c r="D40" s="45"/>
      <c r="E40" s="45"/>
      <c r="F40" s="45"/>
      <c r="G40" s="45"/>
      <c r="H40" s="45"/>
      <c r="I40" s="45"/>
      <c r="J40" s="45"/>
      <c r="K40" s="45"/>
      <c r="L40" s="45"/>
      <c r="M40" s="46"/>
      <c r="N40" s="36"/>
    </row>
    <row r="41" spans="1:14" ht="15">
      <c r="A41" s="30"/>
      <c r="B41" s="438" t="str">
        <f>IF(DATA!F169="","",DATA!F169)</f>
        <v/>
      </c>
      <c r="C41" s="439"/>
      <c r="D41" s="439"/>
      <c r="E41" s="439"/>
      <c r="F41" s="439"/>
      <c r="G41" s="439"/>
      <c r="H41" s="439"/>
      <c r="I41" s="439"/>
      <c r="J41" s="439"/>
      <c r="K41" s="439"/>
      <c r="L41" s="439"/>
      <c r="M41" s="440"/>
      <c r="N41" s="36"/>
    </row>
    <row r="42" spans="1:14" ht="15">
      <c r="A42" s="30"/>
      <c r="B42" s="44" t="s">
        <v>339</v>
      </c>
      <c r="C42" s="45"/>
      <c r="D42" s="45"/>
      <c r="E42" s="45"/>
      <c r="F42" s="45"/>
      <c r="G42" s="45"/>
      <c r="H42" s="100"/>
      <c r="I42" s="45"/>
      <c r="J42" s="45"/>
      <c r="K42" s="45"/>
      <c r="L42" s="45"/>
      <c r="M42" s="101" t="str">
        <f>IF(E48="","",IF(AND(E61="NO",E62=""),"NO TRAINING LOCATION PROVIDED",""))</f>
        <v/>
      </c>
      <c r="N42" s="36"/>
    </row>
    <row r="43" spans="1:14" ht="19.5" customHeight="1">
      <c r="A43" s="30"/>
      <c r="B43" s="43" t="str">
        <f>IF(E61="","",E61)</f>
        <v/>
      </c>
      <c r="C43" s="48"/>
      <c r="D43" s="49"/>
      <c r="E43" s="50" t="str">
        <f>IF(OR(DATA!F56="",DATA!F57="",DATA!F56="YES"),"","TRAINING WILL BE CONDUCTED AT:")</f>
        <v/>
      </c>
      <c r="F43" s="49" t="str">
        <f>IF(E62="","",IF(E61="YES","",E62))</f>
        <v/>
      </c>
      <c r="G43" s="48"/>
      <c r="H43" s="48"/>
      <c r="I43" s="49"/>
      <c r="J43" s="49"/>
      <c r="K43" s="49"/>
      <c r="L43" s="49"/>
      <c r="M43" s="51"/>
      <c r="N43" s="36"/>
    </row>
    <row r="44" spans="1:14" ht="3" customHeight="1">
      <c r="A44" s="30"/>
      <c r="B44" s="42"/>
      <c r="C44" s="42"/>
      <c r="D44" s="42"/>
      <c r="E44" s="42"/>
      <c r="F44" s="42"/>
      <c r="G44" s="42"/>
      <c r="H44" s="42"/>
      <c r="I44" s="42"/>
      <c r="J44" s="42"/>
      <c r="K44" s="42"/>
      <c r="L44" s="42"/>
      <c r="M44" s="42"/>
      <c r="N44" s="36"/>
    </row>
    <row r="45" spans="1:14" ht="7.75" customHeight="1">
      <c r="A45" s="30"/>
      <c r="B45" s="32"/>
      <c r="C45" s="32"/>
      <c r="D45" s="32"/>
      <c r="E45" s="32"/>
      <c r="F45" s="32"/>
      <c r="G45" s="32"/>
      <c r="H45" s="32"/>
      <c r="I45" s="32"/>
      <c r="J45" s="32"/>
      <c r="K45" s="32"/>
      <c r="L45" s="32"/>
      <c r="M45" s="32"/>
      <c r="N45" s="32"/>
    </row>
    <row r="46" spans="1:14" ht="12.75" hidden="1" customHeight="1"/>
    <row r="47" spans="1:14" ht="14" hidden="1">
      <c r="C47" s="103"/>
      <c r="D47" s="103"/>
      <c r="E47" s="103"/>
      <c r="F47" s="103"/>
      <c r="G47" s="103"/>
      <c r="H47" s="103"/>
      <c r="I47" s="103"/>
      <c r="J47" s="103"/>
      <c r="K47" s="103"/>
      <c r="L47" s="103"/>
      <c r="M47" s="103"/>
    </row>
    <row r="48" spans="1:14" ht="14" hidden="1">
      <c r="C48" s="120" t="s">
        <v>72</v>
      </c>
      <c r="D48" s="145">
        <v>157</v>
      </c>
      <c r="E48" s="122" t="str">
        <f>IF(VLOOKUP(D48,DATA!$C$2:$F$328,4,FALSE)="","",VLOOKUP(D48,DATA!$C$2:$F$328,4,FALSE))</f>
        <v/>
      </c>
      <c r="F48" s="103"/>
      <c r="G48" s="103"/>
      <c r="H48" s="103"/>
      <c r="I48" s="103"/>
      <c r="J48" s="103"/>
      <c r="K48" s="103"/>
      <c r="L48" s="103"/>
      <c r="M48" s="103"/>
    </row>
    <row r="49" spans="3:13" ht="14" hidden="1">
      <c r="C49" s="120" t="s">
        <v>73</v>
      </c>
      <c r="D49" s="121">
        <f>D48+1</f>
        <v>158</v>
      </c>
      <c r="E49" s="122" t="str">
        <f>IF(VLOOKUP(D49,DATA!$C$2:$F$328,4,FALSE)="","",VLOOKUP(D49,DATA!$C$2:$F$328,4,FALSE))</f>
        <v/>
      </c>
      <c r="F49" s="138">
        <f>IF(VLOOKUP(D49,DATA!$C$2:$F$328,2,FALSE)="","",VLOOKUP(D49,DATA!$C$2:$F$328,2,FALSE))</f>
        <v>0</v>
      </c>
      <c r="G49" s="103"/>
      <c r="H49" s="103"/>
      <c r="I49" s="103"/>
      <c r="J49" s="103"/>
      <c r="K49" s="103"/>
      <c r="L49" s="103"/>
      <c r="M49" s="103"/>
    </row>
    <row r="50" spans="3:13" ht="14" hidden="1">
      <c r="C50" s="120" t="s">
        <v>74</v>
      </c>
      <c r="D50" s="121">
        <f t="shared" ref="D50:D62" si="0">D49+1</f>
        <v>159</v>
      </c>
      <c r="E50" s="122" t="str">
        <f>IF(VLOOKUP(D50,DATA!$C$2:$F$328,4,FALSE)="","",VLOOKUP(D50,DATA!$C$2:$F$328,4,FALSE))</f>
        <v/>
      </c>
      <c r="F50" s="103"/>
      <c r="G50" s="103"/>
      <c r="H50" s="103"/>
      <c r="I50" s="103"/>
      <c r="J50" s="103"/>
      <c r="K50" s="103"/>
      <c r="L50" s="103"/>
      <c r="M50" s="103"/>
    </row>
    <row r="51" spans="3:13" ht="14" hidden="1">
      <c r="C51" s="120" t="s">
        <v>75</v>
      </c>
      <c r="D51" s="121">
        <f t="shared" si="0"/>
        <v>160</v>
      </c>
      <c r="E51" s="122" t="str">
        <f>IF(VLOOKUP(D51,DATA!$C$2:$F$328,4,FALSE)="","",VLOOKUP(D51,DATA!$C$2:$F$328,4,FALSE))</f>
        <v/>
      </c>
      <c r="F51" s="103"/>
      <c r="G51" s="103"/>
      <c r="H51" s="103"/>
      <c r="I51" s="103"/>
      <c r="J51" s="103"/>
      <c r="K51" s="103"/>
      <c r="L51" s="103"/>
      <c r="M51" s="103"/>
    </row>
    <row r="52" spans="3:13" ht="14" hidden="1">
      <c r="C52" s="120" t="s">
        <v>76</v>
      </c>
      <c r="D52" s="121">
        <f t="shared" si="0"/>
        <v>161</v>
      </c>
      <c r="E52" s="122" t="str">
        <f>IF(VLOOKUP(D52,DATA!$C$2:$F$328,4,FALSE)="","",VLOOKUP(D52,DATA!$C$2:$F$328,4,FALSE))</f>
        <v/>
      </c>
      <c r="F52" s="103"/>
      <c r="G52" s="103"/>
      <c r="H52" s="103"/>
      <c r="I52" s="103"/>
      <c r="J52" s="103"/>
      <c r="K52" s="103"/>
      <c r="L52" s="103"/>
      <c r="M52" s="103"/>
    </row>
    <row r="53" spans="3:13" ht="14" hidden="1">
      <c r="C53" s="120" t="s">
        <v>77</v>
      </c>
      <c r="D53" s="121">
        <f t="shared" si="0"/>
        <v>162</v>
      </c>
      <c r="E53" s="139" t="str">
        <f>IF(VLOOKUP(D53,DATA!$C$2:$F$328,4,FALSE)="","",VLOOKUP(D53,DATA!$C$2:$F$328,4,FALSE))</f>
        <v/>
      </c>
      <c r="F53" s="103"/>
      <c r="G53" s="103"/>
      <c r="H53" s="103"/>
      <c r="I53" s="103"/>
      <c r="J53" s="103"/>
      <c r="K53" s="103"/>
      <c r="L53" s="103"/>
      <c r="M53" s="103"/>
    </row>
    <row r="54" spans="3:13" ht="14" hidden="1">
      <c r="C54" s="120" t="s">
        <v>78</v>
      </c>
      <c r="D54" s="121">
        <f t="shared" si="0"/>
        <v>163</v>
      </c>
      <c r="E54" s="140" t="str">
        <f>IF(VLOOKUP(D54,DATA!$C$2:$F$328,4,FALSE)="","",VLOOKUP(D54,DATA!$C$2:$F$328,4,FALSE))</f>
        <v/>
      </c>
      <c r="F54" s="103"/>
      <c r="G54" s="103"/>
      <c r="H54" s="103"/>
      <c r="I54" s="103"/>
      <c r="J54" s="103"/>
      <c r="K54" s="103"/>
      <c r="L54" s="103"/>
      <c r="M54" s="103"/>
    </row>
    <row r="55" spans="3:13" ht="14" hidden="1">
      <c r="C55" s="120" t="s">
        <v>79</v>
      </c>
      <c r="D55" s="121">
        <f t="shared" si="0"/>
        <v>164</v>
      </c>
      <c r="E55" s="141" t="str">
        <f>IF(VLOOKUP(D55,DATA!$C$2:$F$328,4,FALSE)="","",VLOOKUP(D55,DATA!$C$2:$F$328,4,FALSE))</f>
        <v/>
      </c>
      <c r="F55" s="103"/>
      <c r="G55" s="103"/>
      <c r="H55" s="103"/>
      <c r="I55" s="103"/>
      <c r="J55" s="103"/>
      <c r="K55" s="103"/>
      <c r="L55" s="103"/>
      <c r="M55" s="103"/>
    </row>
    <row r="56" spans="3:13" ht="14" hidden="1">
      <c r="C56" s="120" t="s">
        <v>80</v>
      </c>
      <c r="D56" s="121">
        <f t="shared" si="0"/>
        <v>165</v>
      </c>
      <c r="E56" s="141" t="str">
        <f>IF(VLOOKUP(D56,DATA!$C$2:$F$328,4,FALSE)="","",VLOOKUP(D56,DATA!$C$2:$F$328,4,FALSE))</f>
        <v/>
      </c>
      <c r="F56" s="103"/>
      <c r="G56" s="103"/>
      <c r="H56" s="103"/>
      <c r="I56" s="103"/>
      <c r="J56" s="103"/>
      <c r="K56" s="103"/>
      <c r="L56" s="103"/>
      <c r="M56" s="103"/>
    </row>
    <row r="57" spans="3:13" ht="14" hidden="1">
      <c r="C57" s="120" t="s">
        <v>81</v>
      </c>
      <c r="D57" s="121">
        <f t="shared" si="0"/>
        <v>166</v>
      </c>
      <c r="E57" s="122" t="str">
        <f>IF(VLOOKUP(D57,DATA!$C$2:$F$328,4,FALSE)="","",VLOOKUP(D57,DATA!$C$2:$F$328,4,FALSE))</f>
        <v/>
      </c>
      <c r="F57" s="103"/>
      <c r="G57" s="103"/>
      <c r="H57" s="103"/>
      <c r="I57" s="103"/>
      <c r="J57" s="103"/>
      <c r="K57" s="103"/>
      <c r="L57" s="103"/>
      <c r="M57" s="103"/>
    </row>
    <row r="58" spans="3:13" ht="14" hidden="1">
      <c r="C58" s="120" t="s">
        <v>82</v>
      </c>
      <c r="D58" s="121">
        <f t="shared" si="0"/>
        <v>167</v>
      </c>
      <c r="E58" s="122" t="str">
        <f>IF(VLOOKUP(D58,DATA!$C$2:$F$328,4,FALSE)="","",VLOOKUP(D58,DATA!$C$2:$F$328,4,FALSE))</f>
        <v/>
      </c>
      <c r="F58" s="103"/>
      <c r="G58" s="103"/>
      <c r="H58" s="103"/>
      <c r="I58" s="103"/>
      <c r="J58" s="103"/>
      <c r="K58" s="103"/>
      <c r="L58" s="103"/>
      <c r="M58" s="103"/>
    </row>
    <row r="59" spans="3:13" ht="14" hidden="1">
      <c r="C59" s="120" t="s">
        <v>83</v>
      </c>
      <c r="D59" s="121">
        <f t="shared" si="0"/>
        <v>168</v>
      </c>
      <c r="E59" s="122" t="str">
        <f>IF(VLOOKUP(D59,DATA!$C$2:$F$328,4,FALSE)="","",VLOOKUP(D59,DATA!$C$2:$F$328,4,FALSE))</f>
        <v/>
      </c>
      <c r="F59" s="103"/>
      <c r="G59" s="103"/>
      <c r="H59" s="103"/>
      <c r="I59" s="103"/>
      <c r="J59" s="103"/>
      <c r="K59" s="103"/>
      <c r="L59" s="103"/>
      <c r="M59" s="103"/>
    </row>
    <row r="60" spans="3:13" ht="14" hidden="1">
      <c r="C60" s="120" t="s">
        <v>84</v>
      </c>
      <c r="D60" s="121">
        <f t="shared" si="0"/>
        <v>169</v>
      </c>
      <c r="E60" s="142" t="str">
        <f>IF(VLOOKUP(D60,DATA!$C$2:$F$328,4,FALSE)="","",VLOOKUP(D60,DATA!$C$2:$F$328,4,FALSE))</f>
        <v/>
      </c>
      <c r="F60" s="103"/>
      <c r="G60" s="103"/>
      <c r="H60" s="103"/>
      <c r="I60" s="103"/>
      <c r="J60" s="103"/>
      <c r="K60" s="103"/>
      <c r="L60" s="103"/>
      <c r="M60" s="103"/>
    </row>
    <row r="61" spans="3:13" ht="14" hidden="1">
      <c r="C61" s="120" t="s">
        <v>85</v>
      </c>
      <c r="D61" s="121">
        <f t="shared" si="0"/>
        <v>170</v>
      </c>
      <c r="E61" s="122" t="str">
        <f>IF(VLOOKUP(D61,DATA!$C$2:$F$328,4,FALSE)="","",VLOOKUP(D61,DATA!$C$2:$F$328,4,FALSE))</f>
        <v/>
      </c>
      <c r="F61" s="103"/>
      <c r="G61" s="103"/>
      <c r="H61" s="103"/>
      <c r="I61" s="103"/>
      <c r="J61" s="103"/>
      <c r="K61" s="103"/>
      <c r="L61" s="103"/>
      <c r="M61" s="103"/>
    </row>
    <row r="62" spans="3:13" ht="14" hidden="1">
      <c r="C62" s="120" t="s">
        <v>86</v>
      </c>
      <c r="D62" s="121">
        <f t="shared" si="0"/>
        <v>171</v>
      </c>
      <c r="E62" s="122" t="str">
        <f>IF(VLOOKUP(D62,DATA!$C$2:$F$328,4,FALSE)="","",VLOOKUP(D62,DATA!$C$2:$F$328,4,FALSE))</f>
        <v/>
      </c>
      <c r="F62" s="103"/>
      <c r="G62" s="103"/>
      <c r="H62" s="103"/>
      <c r="I62" s="103"/>
      <c r="J62" s="103"/>
      <c r="K62" s="103"/>
      <c r="L62" s="103"/>
      <c r="M62" s="103"/>
    </row>
    <row r="63" spans="3:13" ht="14" hidden="1">
      <c r="C63" s="120"/>
      <c r="D63" s="143"/>
      <c r="E63" s="103"/>
      <c r="F63" s="103"/>
      <c r="G63" s="103"/>
      <c r="H63" s="103"/>
      <c r="I63" s="103"/>
      <c r="J63" s="103"/>
      <c r="K63" s="103"/>
      <c r="L63" s="103"/>
      <c r="M63" s="103"/>
    </row>
    <row r="64" spans="3:13" ht="14" hidden="1">
      <c r="D64" s="115"/>
    </row>
    <row r="65" spans="4:4" ht="14" hidden="1">
      <c r="D65" s="115"/>
    </row>
    <row r="66" spans="4:4" ht="14" hidden="1">
      <c r="D66" s="115"/>
    </row>
    <row r="67" spans="4:4" ht="14" hidden="1">
      <c r="D67" s="115"/>
    </row>
    <row r="68" spans="4:4" ht="14" hidden="1">
      <c r="D68" s="115"/>
    </row>
    <row r="69" spans="4:4" ht="14" hidden="1">
      <c r="D69" s="115"/>
    </row>
    <row r="70" spans="4:4" ht="14" hidden="1">
      <c r="D70" s="115"/>
    </row>
    <row r="71" spans="4:4" ht="14" hidden="1">
      <c r="D71" s="115"/>
    </row>
    <row r="72" spans="4:4" ht="14" hidden="1">
      <c r="D72" s="115"/>
    </row>
    <row r="73" spans="4:4" ht="14" hidden="1">
      <c r="D73" s="115"/>
    </row>
    <row r="74" spans="4:4" ht="14" hidden="1">
      <c r="D74" s="115"/>
    </row>
    <row r="75" spans="4:4" ht="14" hidden="1">
      <c r="D75" s="115"/>
    </row>
    <row r="76" spans="4:4" ht="14" hidden="1">
      <c r="D76" s="115"/>
    </row>
    <row r="77" spans="4:4" ht="14" hidden="1">
      <c r="D77" s="115"/>
    </row>
  </sheetData>
  <sheetProtection password="932F" sheet="1" objects="1" scenarios="1" selectLockedCells="1" selectUnlockedCells="1"/>
  <mergeCells count="22">
    <mergeCell ref="B23:M23"/>
    <mergeCell ref="B15:M15"/>
    <mergeCell ref="B17:M17"/>
    <mergeCell ref="B19:M19"/>
    <mergeCell ref="B21:M21"/>
    <mergeCell ref="B41:M41"/>
    <mergeCell ref="B25:M25"/>
    <mergeCell ref="B27:M27"/>
    <mergeCell ref="B29:C29"/>
    <mergeCell ref="B31:M31"/>
    <mergeCell ref="B33:M33"/>
    <mergeCell ref="B37:G37"/>
    <mergeCell ref="H37:M37"/>
    <mergeCell ref="B39:M39"/>
    <mergeCell ref="B13:M13"/>
    <mergeCell ref="B2:M2"/>
    <mergeCell ref="B3:M3"/>
    <mergeCell ref="B5:M5"/>
    <mergeCell ref="B6:M6"/>
    <mergeCell ref="B10:G10"/>
    <mergeCell ref="B11:G11"/>
    <mergeCell ref="H11:M11"/>
  </mergeCells>
  <phoneticPr fontId="0" type="noConversion"/>
  <printOptions horizontalCentered="1"/>
  <pageMargins left="0.75" right="0.75" top="0.5" bottom="0.5" header="0.5" footer="0.25"/>
  <pageSetup scale="76" fitToHeight="0" orientation="landscape"/>
  <headerFooter>
    <oddFooter>&amp;L&amp;"Calibri,Bold"&amp;9On-the-Job Training (OJT): Skills Acquisition Training Outline (SATO)&amp;R&amp;9P  a  g  e  |  &amp;P of &amp;N</oddFooter>
  </headerFooter>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workbookViewId="0">
      <selection activeCell="A3" sqref="A3"/>
    </sheetView>
  </sheetViews>
  <sheetFormatPr baseColWidth="10" defaultColWidth="0" defaultRowHeight="14" zeroHeight="1" x14ac:dyDescent="0"/>
  <cols>
    <col min="1" max="1" width="1.6640625" customWidth="1"/>
    <col min="2" max="2" width="2.6640625" customWidth="1"/>
    <col min="3" max="34" width="2.83203125" customWidth="1"/>
    <col min="35" max="35" width="1.6640625" customWidth="1"/>
  </cols>
  <sheetData>
    <row r="1" spans="1:35" ht="6.7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35" ht="15">
      <c r="A2" s="309"/>
      <c r="B2" s="411" t="str">
        <f>ENTITY!A2</f>
        <v>Chicago Cook Workforce Partnership</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30"/>
    </row>
    <row r="3" spans="1:35" ht="15">
      <c r="A3" s="30"/>
      <c r="B3" s="411" t="s">
        <v>143</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30"/>
    </row>
    <row r="4" spans="1:35" ht="4.75" customHeight="1">
      <c r="A4" s="30"/>
      <c r="B4" s="54"/>
      <c r="C4" s="54"/>
      <c r="D4" s="54"/>
      <c r="E4" s="54"/>
      <c r="F4" s="54"/>
      <c r="G4" s="54"/>
      <c r="H4" s="54"/>
      <c r="I4" s="54"/>
      <c r="J4" s="54"/>
      <c r="K4" s="54"/>
      <c r="L4" s="54"/>
      <c r="M4" s="54"/>
      <c r="N4" s="54"/>
      <c r="O4" s="54"/>
      <c r="P4" s="54"/>
      <c r="Q4" s="54"/>
      <c r="R4" s="54"/>
      <c r="S4" s="54"/>
      <c r="T4" s="54"/>
      <c r="U4" s="54"/>
      <c r="V4" s="54"/>
      <c r="W4" s="54"/>
      <c r="X4" s="54"/>
      <c r="Y4" s="54"/>
      <c r="Z4" s="54"/>
      <c r="AA4" s="54"/>
      <c r="AB4" s="55"/>
      <c r="AC4" s="56"/>
      <c r="AD4" s="54"/>
      <c r="AE4" s="55"/>
      <c r="AF4" s="56"/>
      <c r="AG4" s="54"/>
      <c r="AH4" s="54"/>
      <c r="AI4" s="30"/>
    </row>
    <row r="5" spans="1:35" ht="15">
      <c r="A5" s="30"/>
      <c r="B5" s="411" t="str">
        <f>IF(DATA!$F$5="","LWIA 7 Broker: ______________________","LWIA 7 OJT Broker: "&amp;DATA!$F$5)</f>
        <v>LWIA 7 Broker: ______________________</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30"/>
    </row>
    <row r="6" spans="1:35" ht="15">
      <c r="A6" s="30"/>
      <c r="B6" s="411" t="str">
        <f>IF(DATA!F2="","Employer Agreement # _______________________","Employer Agreement # "&amp;IF(DATA!$F$2="","",RIGHT(DATA!$F$3,2)&amp;"-"&amp;UPPER(DATA!$F$4)&amp;"-"&amp;DATA!$F$2))</f>
        <v>Employer Agreement # _______________________</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30"/>
    </row>
    <row r="7" spans="1:35" ht="15">
      <c r="A7" s="30"/>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30"/>
    </row>
    <row r="8" spans="1:35">
      <c r="A8" s="30"/>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30"/>
    </row>
    <row r="9" spans="1:35" ht="15">
      <c r="A9" s="30"/>
      <c r="B9" s="57" t="s">
        <v>281</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30"/>
    </row>
    <row r="10" spans="1:35">
      <c r="A10" s="30"/>
      <c r="B10" s="58" t="s">
        <v>279</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30"/>
    </row>
    <row r="11" spans="1:35">
      <c r="A11" s="30"/>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30"/>
    </row>
    <row r="12" spans="1:35" ht="15">
      <c r="A12" s="30"/>
      <c r="B12" s="59" t="s">
        <v>280</v>
      </c>
      <c r="C12" s="54"/>
      <c r="D12" s="54"/>
      <c r="E12" s="54"/>
      <c r="F12" s="441" t="str">
        <f>IF(Z47="","",Z47)</f>
        <v/>
      </c>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54"/>
      <c r="AI12" s="30"/>
    </row>
    <row r="13" spans="1:35">
      <c r="A13" s="30"/>
      <c r="B13" s="54"/>
      <c r="C13" s="54"/>
      <c r="D13" s="54"/>
      <c r="E13" s="54"/>
      <c r="F13" s="67"/>
      <c r="G13" s="67"/>
      <c r="H13" s="67"/>
      <c r="I13" s="67"/>
      <c r="J13" s="67"/>
      <c r="K13" s="67"/>
      <c r="L13" s="67"/>
      <c r="M13" s="67"/>
      <c r="N13" s="67"/>
      <c r="O13" s="67"/>
      <c r="P13" s="67"/>
      <c r="Q13" s="67"/>
      <c r="R13" s="67"/>
      <c r="S13" s="67"/>
      <c r="T13" s="67"/>
      <c r="U13" s="67"/>
      <c r="V13" s="67"/>
      <c r="W13" s="67"/>
      <c r="X13" s="67"/>
      <c r="Y13" s="67"/>
      <c r="Z13" s="67"/>
      <c r="AA13" s="67"/>
      <c r="AB13" s="67"/>
      <c r="AC13" s="97"/>
      <c r="AD13" s="67"/>
      <c r="AE13" s="67"/>
      <c r="AF13" s="97"/>
      <c r="AG13" s="67"/>
      <c r="AH13" s="54"/>
      <c r="AI13" s="30"/>
    </row>
    <row r="14" spans="1:35">
      <c r="A14" s="30"/>
      <c r="B14" s="54"/>
      <c r="C14" s="54" t="s">
        <v>272</v>
      </c>
      <c r="D14" s="54" t="s">
        <v>381</v>
      </c>
      <c r="E14" s="54"/>
      <c r="F14" s="54"/>
      <c r="G14" s="54"/>
      <c r="H14" s="54"/>
      <c r="I14" s="54"/>
      <c r="J14" s="54"/>
      <c r="K14" s="54"/>
      <c r="L14" s="54"/>
      <c r="M14" s="54"/>
      <c r="N14" s="54"/>
      <c r="O14" s="54"/>
      <c r="P14" s="54"/>
      <c r="Q14" s="54"/>
      <c r="R14" s="54"/>
      <c r="S14" s="54"/>
      <c r="T14" s="54"/>
      <c r="U14" s="54"/>
      <c r="V14" s="54"/>
      <c r="W14" s="54"/>
      <c r="X14" s="54"/>
      <c r="Y14" s="54"/>
      <c r="Z14" s="54"/>
      <c r="AA14" s="54"/>
      <c r="AB14" s="62" t="s">
        <v>223</v>
      </c>
      <c r="AC14" s="68" t="str">
        <f>IF(Z49="","",IF(Z49="YES","X",""))</f>
        <v/>
      </c>
      <c r="AD14" s="63"/>
      <c r="AE14" s="62" t="s">
        <v>224</v>
      </c>
      <c r="AF14" s="68" t="str">
        <f>IF(Z49="","",IF(Z49="YES","","X"))</f>
        <v/>
      </c>
      <c r="AG14" s="63"/>
      <c r="AH14" s="54"/>
      <c r="AI14" s="30"/>
    </row>
    <row r="15" spans="1:35" ht="7" customHeight="1">
      <c r="A15" s="30"/>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5"/>
      <c r="AC15" s="66"/>
      <c r="AD15" s="54"/>
      <c r="AE15" s="55"/>
      <c r="AF15" s="66"/>
      <c r="AG15" s="54"/>
      <c r="AH15" s="54"/>
      <c r="AI15" s="30"/>
    </row>
    <row r="16" spans="1:35">
      <c r="A16" s="30"/>
      <c r="B16" s="54"/>
      <c r="C16" s="54"/>
      <c r="D16" s="54" t="s">
        <v>379</v>
      </c>
      <c r="E16" s="54"/>
      <c r="F16" s="54"/>
      <c r="G16" s="54"/>
      <c r="H16" s="54"/>
      <c r="I16" s="54"/>
      <c r="J16" s="54"/>
      <c r="K16" s="54"/>
      <c r="L16" s="54"/>
      <c r="M16" s="54"/>
      <c r="N16" s="54"/>
      <c r="O16" s="54"/>
      <c r="P16" s="54"/>
      <c r="Q16" s="54"/>
      <c r="R16" s="54"/>
      <c r="S16" s="54"/>
      <c r="T16" s="54"/>
      <c r="U16" s="54"/>
      <c r="V16" s="54"/>
      <c r="W16" s="54"/>
      <c r="X16" s="54"/>
      <c r="Y16" s="54"/>
      <c r="Z16" s="54"/>
      <c r="AA16" s="54"/>
      <c r="AB16" s="55"/>
      <c r="AC16" s="56"/>
      <c r="AD16" s="54"/>
      <c r="AE16" s="55"/>
      <c r="AF16" s="56"/>
      <c r="AG16" s="54"/>
      <c r="AH16" s="54"/>
      <c r="AI16" s="30"/>
    </row>
    <row r="17" spans="1:35">
      <c r="A17" s="30"/>
      <c r="B17" s="54"/>
      <c r="C17" s="54"/>
      <c r="D17" s="54" t="s">
        <v>380</v>
      </c>
      <c r="E17" s="54"/>
      <c r="F17" s="54"/>
      <c r="G17" s="54"/>
      <c r="H17" s="54"/>
      <c r="I17" s="54"/>
      <c r="J17" s="54"/>
      <c r="K17" s="54"/>
      <c r="L17" s="54"/>
      <c r="M17" s="54"/>
      <c r="N17" s="54"/>
      <c r="O17" s="54"/>
      <c r="P17" s="54"/>
      <c r="Q17" s="54"/>
      <c r="R17" s="54"/>
      <c r="S17" s="54"/>
      <c r="T17" s="54"/>
      <c r="U17" s="54"/>
      <c r="V17" s="54"/>
      <c r="W17" s="54"/>
      <c r="X17" s="54"/>
      <c r="Y17" s="54"/>
      <c r="Z17" s="54"/>
      <c r="AA17" s="54"/>
      <c r="AB17" s="55"/>
      <c r="AC17" s="56"/>
      <c r="AD17" s="54"/>
      <c r="AE17" s="55"/>
      <c r="AF17" s="56"/>
      <c r="AG17" s="54"/>
      <c r="AH17" s="54"/>
      <c r="AI17" s="30"/>
    </row>
    <row r="18" spans="1:35">
      <c r="A18" s="30"/>
      <c r="B18" s="54"/>
      <c r="C18" s="54"/>
      <c r="D18" s="54"/>
      <c r="E18" s="54"/>
      <c r="F18" s="54"/>
      <c r="G18" s="54"/>
      <c r="H18" s="54"/>
      <c r="I18" s="54"/>
      <c r="J18" s="54"/>
      <c r="K18" s="54"/>
      <c r="L18" s="54"/>
      <c r="M18" s="54"/>
      <c r="N18" s="54"/>
      <c r="O18" s="54"/>
      <c r="P18" s="54"/>
      <c r="Q18" s="60"/>
      <c r="R18" s="60"/>
      <c r="S18" s="60"/>
      <c r="T18" s="60"/>
      <c r="U18" s="60"/>
      <c r="V18" s="60"/>
      <c r="W18" s="60"/>
      <c r="X18" s="60"/>
      <c r="Y18" s="60"/>
      <c r="Z18" s="60"/>
      <c r="AA18" s="60"/>
      <c r="AB18" s="60"/>
      <c r="AC18" s="65"/>
      <c r="AD18" s="60"/>
      <c r="AE18" s="60"/>
      <c r="AF18" s="65"/>
      <c r="AG18" s="60"/>
      <c r="AH18" s="54"/>
      <c r="AI18" s="30"/>
    </row>
    <row r="19" spans="1:35">
      <c r="A19" s="30"/>
      <c r="B19" s="54"/>
      <c r="C19" s="54" t="s">
        <v>276</v>
      </c>
      <c r="D19" s="54" t="s">
        <v>286</v>
      </c>
      <c r="E19" s="54"/>
      <c r="F19" s="54"/>
      <c r="G19" s="54"/>
      <c r="H19" s="54"/>
      <c r="I19" s="54"/>
      <c r="J19" s="54"/>
      <c r="K19" s="54"/>
      <c r="L19" s="54"/>
      <c r="M19" s="54"/>
      <c r="N19" s="54"/>
      <c r="O19" s="54"/>
      <c r="P19" s="54"/>
      <c r="Q19" s="54"/>
      <c r="R19" s="54"/>
      <c r="S19" s="54"/>
      <c r="T19" s="54"/>
      <c r="U19" s="54"/>
      <c r="V19" s="54"/>
      <c r="W19" s="54"/>
      <c r="X19" s="54"/>
      <c r="Y19" s="54"/>
      <c r="Z19" s="54"/>
      <c r="AA19" s="54"/>
      <c r="AB19" s="62" t="s">
        <v>223</v>
      </c>
      <c r="AC19" s="68" t="str">
        <f>IF(Z50="","",IF(Z50="YES","X",""))</f>
        <v/>
      </c>
      <c r="AD19" s="63"/>
      <c r="AE19" s="62" t="s">
        <v>224</v>
      </c>
      <c r="AF19" s="68" t="str">
        <f>IF(Z50="","",IF(Z50="YES","","X"))</f>
        <v/>
      </c>
      <c r="AG19" s="63"/>
      <c r="AH19" s="54"/>
      <c r="AI19" s="30"/>
    </row>
    <row r="20" spans="1:35">
      <c r="A20" s="30"/>
      <c r="B20" s="54"/>
      <c r="C20" s="54"/>
      <c r="D20" s="61" t="s">
        <v>375</v>
      </c>
      <c r="E20" s="54"/>
      <c r="F20" s="54"/>
      <c r="G20" s="54"/>
      <c r="H20" s="54"/>
      <c r="I20" s="54"/>
      <c r="J20" s="54"/>
      <c r="K20" s="54"/>
      <c r="L20" s="54"/>
      <c r="M20" s="54"/>
      <c r="N20" s="54"/>
      <c r="O20" s="54"/>
      <c r="P20" s="54"/>
      <c r="Q20" s="54"/>
      <c r="R20" s="54"/>
      <c r="S20" s="54"/>
      <c r="T20" s="54"/>
      <c r="U20" s="54"/>
      <c r="V20" s="54"/>
      <c r="W20" s="54"/>
      <c r="X20" s="54"/>
      <c r="Y20" s="54"/>
      <c r="Z20" s="54"/>
      <c r="AA20" s="54"/>
      <c r="AB20" s="54"/>
      <c r="AC20" s="67"/>
      <c r="AD20" s="54"/>
      <c r="AE20" s="54"/>
      <c r="AF20" s="67"/>
      <c r="AG20" s="54"/>
      <c r="AH20" s="54"/>
      <c r="AI20" s="30"/>
    </row>
    <row r="21" spans="1:35" ht="7" customHeight="1">
      <c r="A21" s="30"/>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30"/>
    </row>
    <row r="22" spans="1:35">
      <c r="A22" s="30"/>
      <c r="B22" s="54"/>
      <c r="C22" s="54"/>
      <c r="D22" s="61" t="s">
        <v>373</v>
      </c>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30"/>
    </row>
    <row r="23" spans="1:35">
      <c r="A23" s="30"/>
      <c r="B23" s="54"/>
      <c r="C23" s="54"/>
      <c r="D23" s="61" t="s">
        <v>374</v>
      </c>
      <c r="E23" s="54"/>
      <c r="F23" s="54"/>
      <c r="G23" s="54"/>
      <c r="H23" s="54"/>
      <c r="I23" s="54"/>
      <c r="J23" s="54"/>
      <c r="K23" s="54"/>
      <c r="L23" s="54"/>
      <c r="M23" s="54"/>
      <c r="N23" s="54"/>
      <c r="O23" s="54"/>
      <c r="P23" s="54"/>
      <c r="Q23" s="54"/>
      <c r="R23" s="54"/>
      <c r="S23" s="54"/>
      <c r="T23" s="54"/>
      <c r="U23" s="54"/>
      <c r="V23" s="54"/>
      <c r="W23" s="54"/>
      <c r="X23" s="54"/>
      <c r="Y23" s="54"/>
      <c r="Z23" s="54"/>
      <c r="AA23" s="54"/>
      <c r="AB23" s="55"/>
      <c r="AC23" s="56"/>
      <c r="AD23" s="54"/>
      <c r="AE23" s="55"/>
      <c r="AF23" s="56"/>
      <c r="AG23" s="54"/>
      <c r="AH23" s="54"/>
      <c r="AI23" s="30"/>
    </row>
    <row r="24" spans="1:35">
      <c r="A24" s="30"/>
      <c r="B24" s="54"/>
      <c r="C24" s="54"/>
      <c r="D24" s="54"/>
      <c r="E24" s="54"/>
      <c r="F24" s="54"/>
      <c r="G24" s="54"/>
      <c r="H24" s="54"/>
      <c r="I24" s="54"/>
      <c r="J24" s="54"/>
      <c r="K24" s="54"/>
      <c r="L24" s="54"/>
      <c r="M24" s="54"/>
      <c r="N24" s="54"/>
      <c r="O24" s="54"/>
      <c r="P24" s="54"/>
      <c r="Q24" s="60"/>
      <c r="R24" s="60"/>
      <c r="S24" s="60"/>
      <c r="T24" s="60"/>
      <c r="U24" s="60"/>
      <c r="V24" s="60"/>
      <c r="W24" s="60"/>
      <c r="X24" s="60"/>
      <c r="Y24" s="60"/>
      <c r="Z24" s="60"/>
      <c r="AA24" s="60"/>
      <c r="AB24" s="60"/>
      <c r="AC24" s="60"/>
      <c r="AD24" s="60"/>
      <c r="AE24" s="60"/>
      <c r="AF24" s="60"/>
      <c r="AG24" s="60"/>
      <c r="AH24" s="54"/>
      <c r="AI24" s="30"/>
    </row>
    <row r="25" spans="1:35">
      <c r="A25" s="30"/>
      <c r="B25" s="54"/>
      <c r="C25" s="54"/>
      <c r="D25" s="54"/>
      <c r="E25" s="54"/>
      <c r="F25" s="54"/>
      <c r="G25" s="54"/>
      <c r="H25" s="54"/>
      <c r="I25" s="54"/>
      <c r="J25" s="54"/>
      <c r="K25" s="54"/>
      <c r="L25" s="54"/>
      <c r="M25" s="54"/>
      <c r="N25" s="54"/>
      <c r="O25" s="54"/>
      <c r="P25" s="54"/>
      <c r="Q25" s="60"/>
      <c r="R25" s="60"/>
      <c r="S25" s="60"/>
      <c r="T25" s="60"/>
      <c r="U25" s="60"/>
      <c r="V25" s="60"/>
      <c r="W25" s="60"/>
      <c r="X25" s="60"/>
      <c r="Y25" s="60"/>
      <c r="Z25" s="60"/>
      <c r="AA25" s="60"/>
      <c r="AB25" s="60"/>
      <c r="AC25" s="60"/>
      <c r="AD25" s="60"/>
      <c r="AE25" s="60"/>
      <c r="AF25" s="60"/>
      <c r="AG25" s="60"/>
      <c r="AH25" s="54"/>
      <c r="AI25" s="30"/>
    </row>
    <row r="26" spans="1:35">
      <c r="A26" s="30"/>
      <c r="B26" s="54"/>
      <c r="C26" s="54"/>
      <c r="D26" s="54" t="s">
        <v>319</v>
      </c>
      <c r="E26" s="54"/>
      <c r="F26" s="54"/>
      <c r="G26" s="54"/>
      <c r="H26" s="54"/>
      <c r="I26" s="54"/>
      <c r="J26" s="54"/>
      <c r="K26" s="54"/>
      <c r="L26" s="54"/>
      <c r="M26" s="54"/>
      <c r="N26" s="54"/>
      <c r="O26" s="54"/>
      <c r="P26" s="441" t="str">
        <f>IF(Z51="","",Z51)</f>
        <v/>
      </c>
      <c r="Q26" s="441"/>
      <c r="R26" s="441"/>
      <c r="S26" s="441"/>
      <c r="T26" s="441"/>
      <c r="U26" s="441"/>
      <c r="V26" s="441"/>
      <c r="W26" s="441"/>
      <c r="X26" s="441"/>
      <c r="Y26" s="441"/>
      <c r="Z26" s="441"/>
      <c r="AA26" s="441"/>
      <c r="AB26" s="441"/>
      <c r="AC26" s="441"/>
      <c r="AD26" s="441"/>
      <c r="AE26" s="441"/>
      <c r="AF26" s="441"/>
      <c r="AG26" s="60"/>
      <c r="AH26" s="54"/>
      <c r="AI26" s="30"/>
    </row>
    <row r="27" spans="1:35">
      <c r="A27" s="30"/>
      <c r="B27" s="54"/>
      <c r="C27" s="54"/>
      <c r="D27" s="54"/>
      <c r="E27" s="54"/>
      <c r="F27" s="54"/>
      <c r="G27" s="54"/>
      <c r="H27" s="54"/>
      <c r="I27" s="54"/>
      <c r="J27" s="54"/>
      <c r="K27" s="54"/>
      <c r="L27" s="54"/>
      <c r="M27" s="54"/>
      <c r="N27" s="54"/>
      <c r="O27" s="54"/>
      <c r="P27" s="67"/>
      <c r="Q27" s="67"/>
      <c r="R27" s="67"/>
      <c r="S27" s="67"/>
      <c r="T27" s="67"/>
      <c r="U27" s="67"/>
      <c r="V27" s="67"/>
      <c r="W27" s="67"/>
      <c r="X27" s="67"/>
      <c r="Y27" s="67"/>
      <c r="Z27" s="67"/>
      <c r="AA27" s="67"/>
      <c r="AB27" s="67"/>
      <c r="AC27" s="67"/>
      <c r="AD27" s="67"/>
      <c r="AE27" s="67"/>
      <c r="AF27" s="67"/>
      <c r="AG27" s="54"/>
      <c r="AH27" s="54"/>
      <c r="AI27" s="30"/>
    </row>
    <row r="28" spans="1:35">
      <c r="A28" s="30"/>
      <c r="B28" s="54"/>
      <c r="C28" s="54"/>
      <c r="D28" s="54" t="s">
        <v>283</v>
      </c>
      <c r="E28" s="54"/>
      <c r="F28" s="54"/>
      <c r="G28" s="54"/>
      <c r="H28" s="54"/>
      <c r="I28" s="54"/>
      <c r="J28" s="54"/>
      <c r="K28" s="54"/>
      <c r="L28" s="54"/>
      <c r="M28" s="54"/>
      <c r="N28" s="54"/>
      <c r="O28" s="54"/>
      <c r="P28" s="441" t="str">
        <f>IF(Z52="","",Z52)</f>
        <v/>
      </c>
      <c r="Q28" s="441"/>
      <c r="R28" s="441"/>
      <c r="S28" s="441"/>
      <c r="T28" s="441"/>
      <c r="U28" s="441"/>
      <c r="V28" s="441"/>
      <c r="W28" s="441"/>
      <c r="X28" s="441"/>
      <c r="Y28" s="441"/>
      <c r="Z28" s="441"/>
      <c r="AA28" s="441"/>
      <c r="AB28" s="441"/>
      <c r="AC28" s="441"/>
      <c r="AD28" s="441"/>
      <c r="AE28" s="441"/>
      <c r="AF28" s="441"/>
      <c r="AG28" s="54"/>
      <c r="AH28" s="54"/>
      <c r="AI28" s="30"/>
    </row>
    <row r="29" spans="1:35">
      <c r="A29" s="30"/>
      <c r="B29" s="54"/>
      <c r="C29" s="54"/>
      <c r="D29" s="54"/>
      <c r="E29" s="54"/>
      <c r="F29" s="54"/>
      <c r="G29" s="54"/>
      <c r="H29" s="54"/>
      <c r="I29" s="54"/>
      <c r="J29" s="54"/>
      <c r="K29" s="54"/>
      <c r="L29" s="54"/>
      <c r="M29" s="54"/>
      <c r="N29" s="54"/>
      <c r="O29" s="54"/>
      <c r="P29" s="67"/>
      <c r="Q29" s="67"/>
      <c r="R29" s="67"/>
      <c r="S29" s="67"/>
      <c r="T29" s="67"/>
      <c r="U29" s="67"/>
      <c r="V29" s="67"/>
      <c r="W29" s="67"/>
      <c r="X29" s="67"/>
      <c r="Y29" s="67"/>
      <c r="Z29" s="67"/>
      <c r="AA29" s="67"/>
      <c r="AB29" s="67"/>
      <c r="AC29" s="67"/>
      <c r="AD29" s="67"/>
      <c r="AE29" s="67"/>
      <c r="AF29" s="67"/>
      <c r="AG29" s="54"/>
      <c r="AH29" s="54"/>
      <c r="AI29" s="30"/>
    </row>
    <row r="30" spans="1:35">
      <c r="A30" s="30"/>
      <c r="B30" s="54"/>
      <c r="C30" s="54"/>
      <c r="D30" s="54" t="s">
        <v>282</v>
      </c>
      <c r="E30" s="54"/>
      <c r="F30" s="54"/>
      <c r="G30" s="54"/>
      <c r="H30" s="54"/>
      <c r="I30" s="54"/>
      <c r="J30" s="54"/>
      <c r="K30" s="54"/>
      <c r="L30" s="54"/>
      <c r="M30" s="54"/>
      <c r="N30" s="54"/>
      <c r="O30" s="54"/>
      <c r="P30" s="54"/>
      <c r="Q30" s="54"/>
      <c r="R30" s="54"/>
      <c r="S30" s="54"/>
      <c r="T30" s="441" t="str">
        <f>IF(Z53="","",Z53)</f>
        <v/>
      </c>
      <c r="U30" s="441"/>
      <c r="V30" s="441"/>
      <c r="W30" s="441"/>
      <c r="X30" s="441"/>
      <c r="Y30" s="441"/>
      <c r="Z30" s="441"/>
      <c r="AA30" s="441"/>
      <c r="AB30" s="441"/>
      <c r="AC30" s="441"/>
      <c r="AD30" s="441"/>
      <c r="AE30" s="441"/>
      <c r="AF30" s="441"/>
      <c r="AG30" s="54"/>
      <c r="AH30" s="54"/>
      <c r="AI30" s="30"/>
    </row>
    <row r="31" spans="1:35">
      <c r="A31" s="30"/>
      <c r="B31" s="54"/>
      <c r="C31" s="54"/>
      <c r="D31" s="54"/>
      <c r="E31" s="54"/>
      <c r="F31" s="54"/>
      <c r="G31" s="54"/>
      <c r="H31" s="54"/>
      <c r="I31" s="54"/>
      <c r="J31" s="54"/>
      <c r="K31" s="54"/>
      <c r="L31" s="54"/>
      <c r="M31" s="54"/>
      <c r="N31" s="54"/>
      <c r="O31" s="54"/>
      <c r="P31" s="54"/>
      <c r="Q31" s="54"/>
      <c r="R31" s="54"/>
      <c r="S31" s="54"/>
      <c r="T31" s="67"/>
      <c r="U31" s="67"/>
      <c r="V31" s="67"/>
      <c r="W31" s="67"/>
      <c r="X31" s="67"/>
      <c r="Y31" s="67"/>
      <c r="Z31" s="67"/>
      <c r="AA31" s="67"/>
      <c r="AB31" s="67"/>
      <c r="AC31" s="67"/>
      <c r="AD31" s="67"/>
      <c r="AE31" s="67"/>
      <c r="AF31" s="67"/>
      <c r="AG31" s="54"/>
      <c r="AH31" s="54"/>
      <c r="AI31" s="30"/>
    </row>
    <row r="32" spans="1:35">
      <c r="A32" s="30"/>
      <c r="B32" s="54"/>
      <c r="C32" s="54"/>
      <c r="D32" s="54" t="s">
        <v>284</v>
      </c>
      <c r="E32" s="54"/>
      <c r="F32" s="54"/>
      <c r="G32" s="54"/>
      <c r="H32" s="54"/>
      <c r="I32" s="54"/>
      <c r="J32" s="54"/>
      <c r="K32" s="54"/>
      <c r="L32" s="54"/>
      <c r="M32" s="54"/>
      <c r="N32" s="54"/>
      <c r="O32" s="54"/>
      <c r="P32" s="54"/>
      <c r="Q32" s="69"/>
      <c r="R32" s="69"/>
      <c r="S32" s="69"/>
      <c r="T32" s="69"/>
      <c r="U32" s="69"/>
      <c r="V32" s="69"/>
      <c r="W32" s="69"/>
      <c r="X32" s="69"/>
      <c r="Y32" s="69"/>
      <c r="Z32" s="69"/>
      <c r="AA32" s="69"/>
      <c r="AB32" s="69"/>
      <c r="AC32" s="69"/>
      <c r="AD32" s="69"/>
      <c r="AE32" s="69"/>
      <c r="AF32" s="69"/>
      <c r="AG32" s="54"/>
      <c r="AH32" s="54"/>
      <c r="AI32" s="30"/>
    </row>
    <row r="33" spans="1:35">
      <c r="A33" s="30"/>
      <c r="B33" s="54"/>
      <c r="C33" s="54"/>
      <c r="D33" s="54"/>
      <c r="E33" s="54"/>
      <c r="F33" s="54"/>
      <c r="G33" s="54"/>
      <c r="H33" s="54"/>
      <c r="I33" s="54"/>
      <c r="J33" s="54"/>
      <c r="K33" s="54"/>
      <c r="L33" s="54"/>
      <c r="M33" s="54"/>
      <c r="N33" s="54"/>
      <c r="O33" s="54"/>
      <c r="P33" s="54"/>
      <c r="Q33" s="67"/>
      <c r="R33" s="67"/>
      <c r="S33" s="67"/>
      <c r="T33" s="67"/>
      <c r="U33" s="67"/>
      <c r="V33" s="67"/>
      <c r="W33" s="67"/>
      <c r="X33" s="67"/>
      <c r="Y33" s="67"/>
      <c r="Z33" s="67"/>
      <c r="AA33" s="67"/>
      <c r="AB33" s="67"/>
      <c r="AC33" s="67"/>
      <c r="AD33" s="67"/>
      <c r="AE33" s="67"/>
      <c r="AF33" s="67"/>
      <c r="AG33" s="54"/>
      <c r="AH33" s="54"/>
      <c r="AI33" s="30"/>
    </row>
    <row r="34" spans="1:35">
      <c r="A34" s="30"/>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30"/>
    </row>
    <row r="35" spans="1:35" ht="15">
      <c r="A35" s="30"/>
      <c r="B35" s="57" t="s">
        <v>285</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30"/>
    </row>
    <row r="36" spans="1:35">
      <c r="A36" s="30"/>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64"/>
      <c r="AD36" s="54"/>
      <c r="AE36" s="54"/>
      <c r="AF36" s="64"/>
      <c r="AG36" s="54"/>
      <c r="AH36" s="54"/>
      <c r="AI36" s="30"/>
    </row>
    <row r="37" spans="1:35">
      <c r="A37" s="30"/>
      <c r="B37" s="54"/>
      <c r="C37" s="54" t="s">
        <v>272</v>
      </c>
      <c r="D37" s="54" t="s">
        <v>287</v>
      </c>
      <c r="E37" s="54"/>
      <c r="F37" s="54"/>
      <c r="G37" s="54"/>
      <c r="H37" s="54"/>
      <c r="I37" s="54"/>
      <c r="J37" s="54"/>
      <c r="K37" s="54"/>
      <c r="L37" s="54"/>
      <c r="M37" s="54"/>
      <c r="N37" s="54"/>
      <c r="O37" s="54"/>
      <c r="P37" s="54"/>
      <c r="Q37" s="54"/>
      <c r="R37" s="54"/>
      <c r="S37" s="54"/>
      <c r="T37" s="54"/>
      <c r="U37" s="54"/>
      <c r="V37" s="54"/>
      <c r="W37" s="54"/>
      <c r="X37" s="54"/>
      <c r="Y37" s="54"/>
      <c r="Z37" s="54"/>
      <c r="AA37" s="54"/>
      <c r="AB37" s="62" t="s">
        <v>223</v>
      </c>
      <c r="AC37" s="68" t="str">
        <f>IF(Z54="","",IF(Z54="YES","X",""))</f>
        <v/>
      </c>
      <c r="AD37" s="63"/>
      <c r="AE37" s="62" t="s">
        <v>224</v>
      </c>
      <c r="AF37" s="68" t="str">
        <f>IF(Z54="","",IF(Z54="YES","","X"))</f>
        <v/>
      </c>
      <c r="AG37" s="63"/>
      <c r="AH37" s="54"/>
      <c r="AI37" s="30"/>
    </row>
    <row r="38" spans="1:35">
      <c r="A38" s="30"/>
      <c r="B38" s="54"/>
      <c r="C38" s="54"/>
      <c r="D38" s="54" t="s">
        <v>288</v>
      </c>
      <c r="E38" s="54"/>
      <c r="F38" s="54"/>
      <c r="G38" s="54"/>
      <c r="H38" s="54"/>
      <c r="I38" s="54"/>
      <c r="J38" s="54"/>
      <c r="K38" s="54"/>
      <c r="L38" s="54"/>
      <c r="M38" s="54"/>
      <c r="N38" s="54"/>
      <c r="O38" s="54"/>
      <c r="P38" s="54"/>
      <c r="Q38" s="54"/>
      <c r="R38" s="54"/>
      <c r="S38" s="54"/>
      <c r="T38" s="54"/>
      <c r="U38" s="54"/>
      <c r="V38" s="54"/>
      <c r="W38" s="54"/>
      <c r="X38" s="54"/>
      <c r="Y38" s="54"/>
      <c r="Z38" s="54"/>
      <c r="AA38" s="54"/>
      <c r="AB38" s="54"/>
      <c r="AC38" s="67"/>
      <c r="AD38" s="54"/>
      <c r="AE38" s="54"/>
      <c r="AF38" s="67"/>
      <c r="AG38" s="54"/>
      <c r="AH38" s="54"/>
      <c r="AI38" s="30"/>
    </row>
    <row r="39" spans="1:35" ht="7" customHeight="1">
      <c r="A39" s="30"/>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30"/>
    </row>
    <row r="40" spans="1:35">
      <c r="A40" s="30"/>
      <c r="B40" s="54"/>
      <c r="C40" s="54"/>
      <c r="D40" s="54" t="s">
        <v>289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30"/>
    </row>
    <row r="41" spans="1:35">
      <c r="A41" s="30"/>
      <c r="B41" s="54"/>
      <c r="C41" s="54"/>
      <c r="D41" s="54" t="s">
        <v>320</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30"/>
    </row>
    <row r="42" spans="1:35">
      <c r="A42" s="30"/>
      <c r="B42" s="54"/>
      <c r="C42" s="54"/>
      <c r="D42" s="54" t="s">
        <v>321</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30"/>
    </row>
    <row r="43" spans="1:35">
      <c r="A43" s="30"/>
      <c r="B43" s="54"/>
      <c r="C43" s="54"/>
      <c r="D43" s="54" t="s">
        <v>313</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30"/>
    </row>
    <row r="44" spans="1:35">
      <c r="A44" s="30"/>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30"/>
    </row>
    <row r="45" spans="1:35" ht="7"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row>
    <row r="46" spans="1:35" hidden="1"/>
    <row r="47" spans="1:35" hidden="1">
      <c r="D47" s="103"/>
      <c r="E47" s="103"/>
      <c r="F47" s="103"/>
      <c r="G47" s="103"/>
      <c r="H47" s="103"/>
      <c r="I47" s="103"/>
      <c r="J47" s="103"/>
      <c r="K47" s="121"/>
      <c r="L47" s="103"/>
      <c r="M47" s="103"/>
      <c r="N47" s="103"/>
      <c r="O47" s="122"/>
      <c r="P47" s="103"/>
      <c r="Q47" s="103"/>
      <c r="R47" s="103"/>
      <c r="V47" s="123" t="s">
        <v>322</v>
      </c>
      <c r="W47" s="116"/>
      <c r="X47" s="270">
        <f>'JOB TITLE (3)'!D48</f>
        <v>157</v>
      </c>
      <c r="Y47" s="271"/>
      <c r="Z47" s="271" t="str">
        <f>IF(VLOOKUP(X47,DATA!$C$2:$F$328,4,FALSE)="","",(VLOOKUP(X47,DATA!$C$2:$F$328,4,FALSE)))</f>
        <v/>
      </c>
      <c r="AA47" s="271"/>
      <c r="AB47" s="116"/>
      <c r="AC47" s="116"/>
      <c r="AD47" s="116"/>
      <c r="AE47" s="116"/>
    </row>
    <row r="48" spans="1:35" hidden="1">
      <c r="D48" s="103"/>
      <c r="E48" s="103"/>
      <c r="F48" s="103"/>
      <c r="G48" s="103"/>
      <c r="H48" s="103"/>
      <c r="I48" s="103"/>
      <c r="J48" s="103"/>
      <c r="K48" s="121"/>
      <c r="L48" s="103"/>
      <c r="M48" s="103"/>
      <c r="N48" s="103"/>
      <c r="O48" s="122"/>
      <c r="P48" s="103"/>
      <c r="Q48" s="103"/>
      <c r="R48" s="103"/>
      <c r="V48" s="123"/>
      <c r="W48" s="116"/>
      <c r="X48" s="272"/>
      <c r="Y48" s="271"/>
      <c r="Z48" s="271"/>
      <c r="AA48" s="271"/>
      <c r="AB48" s="116"/>
      <c r="AC48" s="116"/>
      <c r="AD48" s="116"/>
      <c r="AE48" s="116"/>
    </row>
    <row r="49" spans="22:31" hidden="1">
      <c r="V49" s="123" t="s">
        <v>169</v>
      </c>
      <c r="W49" s="116"/>
      <c r="X49" s="272">
        <f>X47+51</f>
        <v>208</v>
      </c>
      <c r="Y49" s="271"/>
      <c r="Z49" s="271" t="str">
        <f>IF(VLOOKUP(X49,DATA!$C$2:$F$328,4,FALSE)="","",(VLOOKUP(X49,DATA!$C$2:$F$328,4,FALSE)))</f>
        <v/>
      </c>
      <c r="AA49" s="271"/>
      <c r="AB49" s="116"/>
      <c r="AC49" s="116"/>
      <c r="AD49" s="116"/>
      <c r="AE49" s="116"/>
    </row>
    <row r="50" spans="22:31" hidden="1">
      <c r="V50" s="123" t="s">
        <v>12</v>
      </c>
      <c r="W50" s="116"/>
      <c r="X50" s="272">
        <f>X49+1</f>
        <v>209</v>
      </c>
      <c r="Y50" s="271"/>
      <c r="Z50" s="271" t="str">
        <f>IF(VLOOKUP(X50,DATA!$C$2:$F$328,4,FALSE)="","",(VLOOKUP(X50,DATA!$C$2:$F$328,4,FALSE)))</f>
        <v/>
      </c>
      <c r="AA50" s="271"/>
      <c r="AB50" s="116"/>
      <c r="AC50" s="116"/>
      <c r="AD50" s="116"/>
      <c r="AE50" s="116"/>
    </row>
    <row r="51" spans="22:31" hidden="1">
      <c r="V51" s="123" t="s">
        <v>218</v>
      </c>
      <c r="W51" s="116"/>
      <c r="X51" s="272">
        <f>X50+1</f>
        <v>210</v>
      </c>
      <c r="Y51" s="271"/>
      <c r="Z51" s="271" t="str">
        <f>IF(VLOOKUP(X51,DATA!$C$2:$F$328,4,FALSE)="","",(VLOOKUP(X51,DATA!$C$2:$F$328,4,FALSE)))</f>
        <v/>
      </c>
      <c r="AA51" s="271"/>
      <c r="AB51" s="116"/>
      <c r="AC51" s="116"/>
      <c r="AD51" s="116"/>
      <c r="AE51" s="116"/>
    </row>
    <row r="52" spans="22:31" hidden="1">
      <c r="V52" s="123" t="s">
        <v>219</v>
      </c>
      <c r="W52" s="116"/>
      <c r="X52" s="272">
        <f>X51+1</f>
        <v>211</v>
      </c>
      <c r="Y52" s="271"/>
      <c r="Z52" s="271" t="str">
        <f>IF(VLOOKUP(X52,DATA!$C$2:$F$328,4,FALSE)="","",(VLOOKUP(X52,DATA!$C$2:$F$328,4,FALSE)))</f>
        <v/>
      </c>
      <c r="AA52" s="271"/>
      <c r="AB52" s="116"/>
      <c r="AC52" s="116"/>
      <c r="AD52" s="116"/>
      <c r="AE52" s="116"/>
    </row>
    <row r="53" spans="22:31" hidden="1">
      <c r="V53" s="123" t="s">
        <v>220</v>
      </c>
      <c r="W53" s="116"/>
      <c r="X53" s="272">
        <f>X52+1</f>
        <v>212</v>
      </c>
      <c r="Y53" s="271"/>
      <c r="Z53" s="271" t="str">
        <f>IF(VLOOKUP(X53,DATA!$C$2:$F$328,4,FALSE)="","",(VLOOKUP(X53,DATA!$C$2:$F$328,4,FALSE)))</f>
        <v/>
      </c>
      <c r="AA53" s="271"/>
      <c r="AB53" s="116"/>
      <c r="AC53" s="116"/>
      <c r="AD53" s="116"/>
      <c r="AE53" s="116"/>
    </row>
    <row r="54" spans="22:31" hidden="1">
      <c r="V54" s="123" t="s">
        <v>13</v>
      </c>
      <c r="W54" s="116"/>
      <c r="X54" s="272">
        <f>X53+1</f>
        <v>213</v>
      </c>
      <c r="Y54" s="271"/>
      <c r="Z54" s="271" t="str">
        <f>IF(VLOOKUP(X54,DATA!$C$2:$F$328,4,FALSE)="","",(VLOOKUP(X54,DATA!$C$2:$F$328,4,FALSE)))</f>
        <v/>
      </c>
      <c r="AA54" s="271"/>
      <c r="AB54" s="116"/>
      <c r="AC54" s="116"/>
      <c r="AD54" s="116"/>
      <c r="AE54" s="116"/>
    </row>
  </sheetData>
  <sheetProtection password="932F" sheet="1" objects="1" scenarios="1" selectLockedCells="1" selectUnlockedCells="1"/>
  <mergeCells count="8">
    <mergeCell ref="P28:AF28"/>
    <mergeCell ref="T30:AF30"/>
    <mergeCell ref="B2:AH2"/>
    <mergeCell ref="B3:AH3"/>
    <mergeCell ref="B5:AH5"/>
    <mergeCell ref="B6:AH6"/>
    <mergeCell ref="F12:AG12"/>
    <mergeCell ref="P26:AF26"/>
  </mergeCells>
  <phoneticPr fontId="0" type="noConversion"/>
  <pageMargins left="0.75" right="0.75" top="0.75" bottom="1" header="0.5" footer="0.5"/>
  <pageSetup orientation="portrait"/>
  <headerFooter>
    <oddFooter>&amp;R&amp;9P a g e | &amp;P of &amp;N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93"/>
  <sheetViews>
    <sheetView zoomScale="50" zoomScaleNormal="70" zoomScaleSheetLayoutView="70" zoomScalePageLayoutView="70" workbookViewId="0">
      <selection activeCell="B20" sqref="B20:F20"/>
    </sheetView>
  </sheetViews>
  <sheetFormatPr baseColWidth="10" defaultColWidth="0" defaultRowHeight="12.75" customHeight="1" zeroHeight="1" x14ac:dyDescent="0"/>
  <cols>
    <col min="1" max="1" width="1.6640625" customWidth="1"/>
    <col min="2" max="2" width="3.33203125" customWidth="1"/>
    <col min="3" max="26" width="8.33203125" customWidth="1"/>
    <col min="27" max="27" width="1.6640625" customWidth="1"/>
  </cols>
  <sheetData>
    <row r="1" spans="1:27" ht="15"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row>
    <row r="2" spans="1:27" ht="21.75" customHeight="1" thickTop="1" thickBot="1">
      <c r="A2" s="309"/>
      <c r="B2" s="579" t="str">
        <f>ENTITY!A2</f>
        <v>Chicago Cook Workforce Partnership</v>
      </c>
      <c r="C2" s="579"/>
      <c r="D2" s="579"/>
      <c r="E2" s="579"/>
      <c r="F2" s="579"/>
      <c r="G2" s="579"/>
      <c r="H2" s="579"/>
      <c r="I2" s="579"/>
      <c r="J2" s="579"/>
      <c r="K2" s="579"/>
      <c r="L2" s="579"/>
      <c r="M2" s="579"/>
      <c r="N2" s="579"/>
      <c r="O2" s="579"/>
      <c r="P2" s="579"/>
      <c r="Q2" s="579"/>
      <c r="R2" s="579"/>
      <c r="S2" s="579"/>
      <c r="T2" s="579"/>
      <c r="U2" s="579"/>
      <c r="V2" s="579"/>
      <c r="W2" s="579"/>
      <c r="X2" s="579"/>
      <c r="Y2" s="579"/>
      <c r="Z2" s="579"/>
      <c r="AA2" s="98"/>
    </row>
    <row r="3" spans="1:27" ht="22" thickTop="1" thickBot="1">
      <c r="A3" s="30"/>
      <c r="B3" s="579" t="s">
        <v>143</v>
      </c>
      <c r="C3" s="579"/>
      <c r="D3" s="579"/>
      <c r="E3" s="579"/>
      <c r="F3" s="579"/>
      <c r="G3" s="579"/>
      <c r="H3" s="579"/>
      <c r="I3" s="579"/>
      <c r="J3" s="579"/>
      <c r="K3" s="579"/>
      <c r="L3" s="579"/>
      <c r="M3" s="579"/>
      <c r="N3" s="579"/>
      <c r="O3" s="579"/>
      <c r="P3" s="579"/>
      <c r="Q3" s="579"/>
      <c r="R3" s="579"/>
      <c r="S3" s="579"/>
      <c r="T3" s="579"/>
      <c r="U3" s="579"/>
      <c r="V3" s="579"/>
      <c r="W3" s="579"/>
      <c r="X3" s="579"/>
      <c r="Y3" s="579"/>
      <c r="Z3" s="579"/>
      <c r="AA3" s="98"/>
    </row>
    <row r="4" spans="1:27" ht="5.25" customHeight="1" thickTop="1" thickBot="1">
      <c r="A4" s="30"/>
      <c r="B4" s="147"/>
      <c r="C4" s="147"/>
      <c r="D4" s="148"/>
      <c r="E4" s="148"/>
      <c r="F4" s="149"/>
      <c r="G4" s="149"/>
      <c r="H4" s="149"/>
      <c r="I4" s="149"/>
      <c r="J4" s="149"/>
      <c r="K4" s="149"/>
      <c r="L4" s="149"/>
      <c r="M4" s="149"/>
      <c r="N4" s="149"/>
      <c r="O4" s="149"/>
      <c r="P4" s="149"/>
      <c r="Q4" s="149"/>
      <c r="R4" s="149"/>
      <c r="S4" s="149"/>
      <c r="T4" s="149"/>
      <c r="U4" s="149"/>
      <c r="V4" s="149"/>
      <c r="W4" s="149"/>
      <c r="X4" s="149"/>
      <c r="Y4" s="149"/>
      <c r="Z4" s="149"/>
      <c r="AA4" s="31"/>
    </row>
    <row r="5" spans="1:27" ht="22" thickTop="1" thickBot="1">
      <c r="A5" s="30"/>
      <c r="B5" s="579" t="str">
        <f>IF(DATA!$F$5="","LWIA 7 Broker: ______________________","LWIA 7 OJT Broker: "&amp;DATA!$F$5)</f>
        <v>LWIA 7 Broker: ______________________</v>
      </c>
      <c r="C5" s="579"/>
      <c r="D5" s="579"/>
      <c r="E5" s="579"/>
      <c r="F5" s="579"/>
      <c r="G5" s="579"/>
      <c r="H5" s="579"/>
      <c r="I5" s="579"/>
      <c r="J5" s="579"/>
      <c r="K5" s="579"/>
      <c r="L5" s="579"/>
      <c r="M5" s="579"/>
      <c r="N5" s="579"/>
      <c r="O5" s="579"/>
      <c r="P5" s="579"/>
      <c r="Q5" s="579"/>
      <c r="R5" s="579"/>
      <c r="S5" s="579"/>
      <c r="T5" s="579"/>
      <c r="U5" s="579"/>
      <c r="V5" s="579"/>
      <c r="W5" s="579"/>
      <c r="X5" s="579"/>
      <c r="Y5" s="579"/>
      <c r="Z5" s="579"/>
      <c r="AA5" s="98"/>
    </row>
    <row r="6" spans="1:27" ht="22" thickTop="1" thickBot="1">
      <c r="A6" s="30"/>
      <c r="B6" s="579" t="str">
        <f>IF(DATA!F2="","Employer Agreement # _______________________","Employer Agreement # "&amp;IF(DATA!$F$2="","",RIGHT(DATA!$F$3,2)&amp;"-"&amp;UPPER(DATA!$F$4)&amp;"-"&amp;DATA!$F$2))</f>
        <v>Employer Agreement # _______________________</v>
      </c>
      <c r="C6" s="579"/>
      <c r="D6" s="579"/>
      <c r="E6" s="579"/>
      <c r="F6" s="579"/>
      <c r="G6" s="579"/>
      <c r="H6" s="579"/>
      <c r="I6" s="579"/>
      <c r="J6" s="579"/>
      <c r="K6" s="579"/>
      <c r="L6" s="579"/>
      <c r="M6" s="579"/>
      <c r="N6" s="579"/>
      <c r="O6" s="579"/>
      <c r="P6" s="579"/>
      <c r="Q6" s="579"/>
      <c r="R6" s="579"/>
      <c r="S6" s="579"/>
      <c r="T6" s="579"/>
      <c r="U6" s="579"/>
      <c r="V6" s="579"/>
      <c r="W6" s="579"/>
      <c r="X6" s="579"/>
      <c r="Y6" s="579"/>
      <c r="Z6" s="579"/>
      <c r="AA6" s="98"/>
    </row>
    <row r="7" spans="1:27" ht="9.75" customHeight="1" thickTop="1" thickBot="1">
      <c r="A7" s="30"/>
      <c r="B7" s="147"/>
      <c r="C7" s="147"/>
      <c r="D7" s="148"/>
      <c r="E7" s="148"/>
      <c r="F7" s="149"/>
      <c r="G7" s="149"/>
      <c r="H7" s="149"/>
      <c r="I7" s="149"/>
      <c r="J7" s="149"/>
      <c r="K7" s="149"/>
      <c r="L7" s="149"/>
      <c r="M7" s="149"/>
      <c r="N7" s="149"/>
      <c r="O7" s="149"/>
      <c r="P7" s="149"/>
      <c r="Q7" s="149"/>
      <c r="R7" s="149"/>
      <c r="S7" s="149"/>
      <c r="T7" s="149"/>
      <c r="U7" s="149"/>
      <c r="V7" s="149"/>
      <c r="W7" s="149"/>
      <c r="X7" s="149"/>
      <c r="Y7" s="149"/>
      <c r="Z7" s="149"/>
      <c r="AA7" s="31"/>
    </row>
    <row r="8" spans="1:27" ht="22" customHeight="1" thickTop="1" thickBot="1">
      <c r="A8" s="30"/>
      <c r="B8" s="150" t="s">
        <v>382</v>
      </c>
      <c r="C8" s="150"/>
      <c r="D8" s="150"/>
      <c r="E8" s="150"/>
      <c r="F8" s="151"/>
      <c r="G8" s="151"/>
      <c r="H8" s="151"/>
      <c r="I8" s="151"/>
      <c r="J8" s="151"/>
      <c r="K8" s="151"/>
      <c r="L8" s="151"/>
      <c r="M8" s="151"/>
      <c r="N8" s="152"/>
      <c r="O8" s="152"/>
      <c r="P8" s="152"/>
      <c r="Q8" s="152"/>
      <c r="R8" s="152"/>
      <c r="S8" s="152"/>
      <c r="T8" s="153" t="s">
        <v>324</v>
      </c>
      <c r="U8" s="512" t="str">
        <f>IF(L42="","",L42)</f>
        <v/>
      </c>
      <c r="V8" s="513"/>
      <c r="W8" s="513"/>
      <c r="X8" s="513"/>
      <c r="Y8" s="513"/>
      <c r="Z8" s="514"/>
      <c r="AA8" s="70"/>
    </row>
    <row r="9" spans="1:27" ht="5.25" customHeight="1" thickTop="1" thickBot="1">
      <c r="A9" s="30"/>
      <c r="B9" s="154"/>
      <c r="C9" s="154"/>
      <c r="D9" s="155"/>
      <c r="E9" s="155"/>
      <c r="F9" s="156"/>
      <c r="G9" s="156"/>
      <c r="H9" s="156"/>
      <c r="I9" s="156"/>
      <c r="J9" s="156"/>
      <c r="K9" s="156"/>
      <c r="L9" s="156"/>
      <c r="M9" s="156"/>
      <c r="N9" s="156"/>
      <c r="O9" s="156"/>
      <c r="P9" s="156"/>
      <c r="Q9" s="156"/>
      <c r="R9" s="156"/>
      <c r="S9" s="515"/>
      <c r="T9" s="516"/>
      <c r="U9" s="516"/>
      <c r="V9" s="516"/>
      <c r="W9" s="516"/>
      <c r="X9" s="516"/>
      <c r="Y9" s="516"/>
      <c r="Z9" s="517"/>
      <c r="AA9" s="233"/>
    </row>
    <row r="10" spans="1:27" ht="24" thickTop="1">
      <c r="A10" s="30"/>
      <c r="B10" s="518" t="s">
        <v>340</v>
      </c>
      <c r="C10" s="519"/>
      <c r="D10" s="519"/>
      <c r="E10" s="519"/>
      <c r="F10" s="519"/>
      <c r="G10" s="519"/>
      <c r="H10" s="519"/>
      <c r="I10" s="519"/>
      <c r="J10" s="519"/>
      <c r="K10" s="519"/>
      <c r="L10" s="519"/>
      <c r="M10" s="519"/>
      <c r="N10" s="520"/>
      <c r="O10" s="530" t="s">
        <v>225</v>
      </c>
      <c r="P10" s="519"/>
      <c r="Q10" s="519"/>
      <c r="R10" s="519"/>
      <c r="S10" s="519"/>
      <c r="T10" s="519"/>
      <c r="U10" s="519"/>
      <c r="V10" s="519"/>
      <c r="W10" s="519"/>
      <c r="X10" s="519"/>
      <c r="Y10" s="519"/>
      <c r="Z10" s="531"/>
      <c r="AA10" s="99"/>
    </row>
    <row r="11" spans="1:27" ht="15">
      <c r="A11" s="30"/>
      <c r="B11" s="521" t="s">
        <v>341</v>
      </c>
      <c r="C11" s="522"/>
      <c r="D11" s="523"/>
      <c r="E11" s="524" t="str">
        <f>IF(DATA!F5="","",DATA!F5)</f>
        <v/>
      </c>
      <c r="F11" s="525"/>
      <c r="G11" s="525"/>
      <c r="H11" s="525"/>
      <c r="I11" s="525"/>
      <c r="J11" s="525"/>
      <c r="K11" s="525"/>
      <c r="L11" s="525"/>
      <c r="M11" s="525"/>
      <c r="N11" s="527"/>
      <c r="O11" s="528" t="s">
        <v>341</v>
      </c>
      <c r="P11" s="529"/>
      <c r="Q11" s="524" t="str">
        <f>IF(DATA!F15="","",DATA!F15)</f>
        <v/>
      </c>
      <c r="R11" s="525"/>
      <c r="S11" s="525"/>
      <c r="T11" s="525"/>
      <c r="U11" s="525"/>
      <c r="V11" s="525"/>
      <c r="W11" s="525"/>
      <c r="X11" s="525"/>
      <c r="Y11" s="525"/>
      <c r="Z11" s="526"/>
      <c r="AA11" s="71"/>
    </row>
    <row r="12" spans="1:27" ht="14">
      <c r="A12" s="30"/>
      <c r="B12" s="580" t="s">
        <v>158</v>
      </c>
      <c r="C12" s="534"/>
      <c r="D12" s="581"/>
      <c r="E12" s="539" t="str">
        <f>IF(DATA!F6="","",DATA!F6&amp;", "&amp;DATA!F7&amp;", "&amp;DATA!F8&amp;" "&amp;DATA!F9)</f>
        <v/>
      </c>
      <c r="F12" s="540"/>
      <c r="G12" s="540"/>
      <c r="H12" s="540"/>
      <c r="I12" s="540"/>
      <c r="J12" s="540"/>
      <c r="K12" s="540"/>
      <c r="L12" s="540"/>
      <c r="M12" s="540"/>
      <c r="N12" s="585"/>
      <c r="O12" s="533" t="s">
        <v>158</v>
      </c>
      <c r="P12" s="534"/>
      <c r="Q12" s="539" t="str">
        <f>IF(DATA!F17="","",DATA!F17&amp;", "&amp;DATA!F18&amp;", "&amp;DATA!F19&amp;" "&amp;DATA!F20)</f>
        <v/>
      </c>
      <c r="R12" s="540"/>
      <c r="S12" s="540"/>
      <c r="T12" s="540"/>
      <c r="U12" s="540"/>
      <c r="V12" s="540"/>
      <c r="W12" s="540"/>
      <c r="X12" s="540"/>
      <c r="Y12" s="540"/>
      <c r="Z12" s="541"/>
      <c r="AA12" s="70"/>
    </row>
    <row r="13" spans="1:27" ht="14">
      <c r="A13" s="30"/>
      <c r="B13" s="580" t="s">
        <v>226</v>
      </c>
      <c r="C13" s="534"/>
      <c r="D13" s="581"/>
      <c r="E13" s="499" t="str">
        <f>IF(DATA!F12="","",DATA!F12)</f>
        <v/>
      </c>
      <c r="F13" s="500"/>
      <c r="G13" s="500"/>
      <c r="H13" s="500"/>
      <c r="I13" s="500"/>
      <c r="J13" s="500"/>
      <c r="K13" s="500"/>
      <c r="L13" s="500"/>
      <c r="M13" s="500"/>
      <c r="N13" s="501"/>
      <c r="O13" s="533" t="s">
        <v>226</v>
      </c>
      <c r="P13" s="534"/>
      <c r="Q13" s="542" t="str">
        <f>IF(DATA!F34="","",DATA!F34)</f>
        <v/>
      </c>
      <c r="R13" s="543"/>
      <c r="S13" s="543"/>
      <c r="T13" s="543"/>
      <c r="U13" s="543"/>
      <c r="V13" s="543"/>
      <c r="W13" s="543"/>
      <c r="X13" s="543"/>
      <c r="Y13" s="543"/>
      <c r="Z13" s="544"/>
      <c r="AA13" s="70"/>
    </row>
    <row r="14" spans="1:27" ht="14">
      <c r="A14" s="30"/>
      <c r="B14" s="580" t="s">
        <v>227</v>
      </c>
      <c r="C14" s="534"/>
      <c r="D14" s="581"/>
      <c r="E14" s="499" t="str">
        <f>IF(DATA!F13="","",DATA!F13)</f>
        <v/>
      </c>
      <c r="F14" s="500"/>
      <c r="G14" s="500"/>
      <c r="H14" s="500"/>
      <c r="I14" s="500"/>
      <c r="J14" s="500"/>
      <c r="K14" s="500"/>
      <c r="L14" s="500"/>
      <c r="M14" s="500"/>
      <c r="N14" s="501"/>
      <c r="O14" s="533" t="s">
        <v>227</v>
      </c>
      <c r="P14" s="534"/>
      <c r="Q14" s="542" t="str">
        <f>IF(DATA!F35="","",DATA!F35)</f>
        <v/>
      </c>
      <c r="R14" s="543"/>
      <c r="S14" s="543"/>
      <c r="T14" s="543"/>
      <c r="U14" s="543"/>
      <c r="V14" s="543"/>
      <c r="W14" s="543"/>
      <c r="X14" s="543"/>
      <c r="Y14" s="543"/>
      <c r="Z14" s="544"/>
      <c r="AA14" s="70"/>
    </row>
    <row r="15" spans="1:27" ht="15" thickBot="1">
      <c r="A15" s="30"/>
      <c r="B15" s="583" t="s">
        <v>228</v>
      </c>
      <c r="C15" s="546"/>
      <c r="D15" s="584"/>
      <c r="E15" s="561" t="str">
        <f>IF(DATA!F14="","",DATA!F14)</f>
        <v/>
      </c>
      <c r="F15" s="562"/>
      <c r="G15" s="562"/>
      <c r="H15" s="562"/>
      <c r="I15" s="562"/>
      <c r="J15" s="562"/>
      <c r="K15" s="562"/>
      <c r="L15" s="562"/>
      <c r="M15" s="562"/>
      <c r="N15" s="563"/>
      <c r="O15" s="545" t="s">
        <v>228</v>
      </c>
      <c r="P15" s="546"/>
      <c r="Q15" s="547" t="str">
        <f>IF(DATA!F36="","",DATA!F36)</f>
        <v/>
      </c>
      <c r="R15" s="548"/>
      <c r="S15" s="548"/>
      <c r="T15" s="548"/>
      <c r="U15" s="548"/>
      <c r="V15" s="548"/>
      <c r="W15" s="548"/>
      <c r="X15" s="548"/>
      <c r="Y15" s="548"/>
      <c r="Z15" s="549"/>
      <c r="AA15" s="70"/>
    </row>
    <row r="16" spans="1:27" ht="24" thickTop="1">
      <c r="A16" s="30"/>
      <c r="B16" s="215" t="s">
        <v>229</v>
      </c>
      <c r="C16" s="216"/>
      <c r="D16" s="216"/>
      <c r="E16" s="216"/>
      <c r="F16" s="216"/>
      <c r="G16" s="225" t="s">
        <v>230</v>
      </c>
      <c r="H16" s="226"/>
      <c r="I16" s="226"/>
      <c r="J16" s="226"/>
      <c r="K16" s="226"/>
      <c r="L16" s="225" t="s">
        <v>230</v>
      </c>
      <c r="M16" s="226"/>
      <c r="N16" s="226"/>
      <c r="O16" s="226"/>
      <c r="P16" s="226"/>
      <c r="Q16" s="225" t="s">
        <v>230</v>
      </c>
      <c r="R16" s="226"/>
      <c r="S16" s="226"/>
      <c r="T16" s="226"/>
      <c r="U16" s="226"/>
      <c r="V16" s="227" t="s">
        <v>231</v>
      </c>
      <c r="W16" s="228"/>
      <c r="X16" s="228"/>
      <c r="Y16" s="228"/>
      <c r="Z16" s="229"/>
      <c r="AA16" s="72"/>
    </row>
    <row r="17" spans="1:27" ht="54" customHeight="1">
      <c r="A17" s="30"/>
      <c r="B17" s="575"/>
      <c r="C17" s="576"/>
      <c r="D17" s="576"/>
      <c r="E17" s="576"/>
      <c r="F17" s="577"/>
      <c r="G17" s="582"/>
      <c r="H17" s="576"/>
      <c r="I17" s="576"/>
      <c r="J17" s="576"/>
      <c r="K17" s="577"/>
      <c r="L17" s="586"/>
      <c r="M17" s="587"/>
      <c r="N17" s="587"/>
      <c r="O17" s="587"/>
      <c r="P17" s="588"/>
      <c r="Q17" s="217"/>
      <c r="R17" s="217"/>
      <c r="S17" s="217"/>
      <c r="T17" s="217"/>
      <c r="U17" s="220"/>
      <c r="V17" s="219"/>
      <c r="W17" s="217"/>
      <c r="X17" s="217"/>
      <c r="Y17" s="217"/>
      <c r="Z17" s="218"/>
      <c r="AA17" s="73"/>
    </row>
    <row r="18" spans="1:27" ht="15" thickBot="1">
      <c r="A18" s="30"/>
      <c r="B18" s="578" t="s">
        <v>429</v>
      </c>
      <c r="C18" s="573"/>
      <c r="D18" s="573"/>
      <c r="E18" s="573"/>
      <c r="F18" s="230" t="s">
        <v>232</v>
      </c>
      <c r="G18" s="572" t="s">
        <v>423</v>
      </c>
      <c r="H18" s="573"/>
      <c r="I18" s="573"/>
      <c r="J18" s="573"/>
      <c r="K18" s="230" t="s">
        <v>232</v>
      </c>
      <c r="L18" s="570" t="s">
        <v>430</v>
      </c>
      <c r="M18" s="571"/>
      <c r="N18" s="571"/>
      <c r="O18" s="571"/>
      <c r="P18" s="231" t="s">
        <v>232</v>
      </c>
      <c r="Q18" s="537" t="s">
        <v>238</v>
      </c>
      <c r="R18" s="538"/>
      <c r="S18" s="538"/>
      <c r="T18" s="538"/>
      <c r="U18" s="221" t="s">
        <v>232</v>
      </c>
      <c r="V18" s="535" t="s">
        <v>238</v>
      </c>
      <c r="W18" s="536"/>
      <c r="X18" s="536"/>
      <c r="Y18" s="536"/>
      <c r="Z18" s="232" t="s">
        <v>232</v>
      </c>
      <c r="AA18" s="74"/>
    </row>
    <row r="19" spans="1:27" ht="40" customHeight="1" thickTop="1">
      <c r="A19" s="30"/>
      <c r="B19" s="484" t="s">
        <v>242</v>
      </c>
      <c r="C19" s="485"/>
      <c r="D19" s="485"/>
      <c r="E19" s="485"/>
      <c r="F19" s="486"/>
      <c r="G19" s="564" t="s">
        <v>422</v>
      </c>
      <c r="H19" s="565"/>
      <c r="I19" s="564" t="s">
        <v>243</v>
      </c>
      <c r="J19" s="565"/>
      <c r="K19" s="564" t="s">
        <v>244</v>
      </c>
      <c r="L19" s="565"/>
      <c r="M19" s="564" t="s">
        <v>421</v>
      </c>
      <c r="N19" s="574"/>
      <c r="O19" s="478" t="s">
        <v>245</v>
      </c>
      <c r="P19" s="479"/>
      <c r="Q19" s="479"/>
      <c r="R19" s="479"/>
      <c r="S19" s="479"/>
      <c r="T19" s="479"/>
      <c r="U19" s="480"/>
      <c r="V19" s="490" t="s">
        <v>432</v>
      </c>
      <c r="W19" s="491"/>
      <c r="X19" s="492"/>
      <c r="Y19" s="553" t="s">
        <v>10</v>
      </c>
      <c r="Z19" s="554"/>
      <c r="AA19" s="73"/>
    </row>
    <row r="20" spans="1:27" ht="32.25" customHeight="1">
      <c r="A20" s="30"/>
      <c r="B20" s="487"/>
      <c r="C20" s="488"/>
      <c r="D20" s="488"/>
      <c r="E20" s="488"/>
      <c r="F20" s="489"/>
      <c r="G20" s="560"/>
      <c r="H20" s="489"/>
      <c r="I20" s="566"/>
      <c r="J20" s="567"/>
      <c r="K20" s="568" t="str">
        <f>IF(OR(I20="",O32="",O32=0,DATA!F50=""),"",I20+('SATO (3)'!O32/DATA!F50)*7)</f>
        <v/>
      </c>
      <c r="L20" s="569"/>
      <c r="M20" s="445"/>
      <c r="N20" s="446"/>
      <c r="O20" s="481"/>
      <c r="P20" s="482"/>
      <c r="Q20" s="482"/>
      <c r="R20" s="482"/>
      <c r="S20" s="482"/>
      <c r="T20" s="482"/>
      <c r="U20" s="483"/>
      <c r="V20" s="475" t="str">
        <f>IF(O32="","",(Y20*O32))</f>
        <v/>
      </c>
      <c r="W20" s="476"/>
      <c r="X20" s="477"/>
      <c r="Y20" s="555" t="str">
        <f>IF(U8="","",ROUNDDOWN(L47*L48,2))</f>
        <v/>
      </c>
      <c r="Z20" s="556"/>
      <c r="AA20" s="73"/>
    </row>
    <row r="21" spans="1:27" ht="21.5" customHeight="1" thickBot="1">
      <c r="A21" s="30"/>
      <c r="B21" s="496" t="s">
        <v>246</v>
      </c>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8"/>
      <c r="AA21" s="73"/>
    </row>
    <row r="22" spans="1:27" ht="30" customHeight="1" thickTop="1" thickBot="1">
      <c r="A22" s="30"/>
      <c r="B22" s="552" t="s">
        <v>234</v>
      </c>
      <c r="C22" s="494"/>
      <c r="D22" s="494"/>
      <c r="E22" s="494"/>
      <c r="F22" s="494"/>
      <c r="G22" s="494"/>
      <c r="H22" s="495"/>
      <c r="I22" s="493" t="s">
        <v>233</v>
      </c>
      <c r="J22" s="494"/>
      <c r="K22" s="494"/>
      <c r="L22" s="495"/>
      <c r="M22" s="503" t="s">
        <v>239</v>
      </c>
      <c r="N22" s="504"/>
      <c r="O22" s="503" t="s">
        <v>240</v>
      </c>
      <c r="P22" s="504"/>
      <c r="Q22" s="493" t="s">
        <v>235</v>
      </c>
      <c r="R22" s="494"/>
      <c r="S22" s="494"/>
      <c r="T22" s="495"/>
      <c r="U22" s="493" t="s">
        <v>236</v>
      </c>
      <c r="V22" s="494"/>
      <c r="W22" s="494"/>
      <c r="X22" s="559"/>
      <c r="Y22" s="557" t="s">
        <v>241</v>
      </c>
      <c r="Z22" s="558"/>
      <c r="AA22" s="73"/>
    </row>
    <row r="23" spans="1:27" ht="108.5" customHeight="1" thickTop="1" thickBot="1">
      <c r="A23" s="30"/>
      <c r="B23" s="168">
        <v>1</v>
      </c>
      <c r="C23" s="472" t="str">
        <f>IF(L57="","",L57)</f>
        <v/>
      </c>
      <c r="D23" s="473"/>
      <c r="E23" s="473"/>
      <c r="F23" s="473"/>
      <c r="G23" s="473"/>
      <c r="H23" s="474"/>
      <c r="I23" s="469"/>
      <c r="J23" s="470"/>
      <c r="K23" s="470"/>
      <c r="L23" s="471"/>
      <c r="M23" s="550">
        <f>IF(L60="","",L60)</f>
        <v>0</v>
      </c>
      <c r="N23" s="551"/>
      <c r="O23" s="510"/>
      <c r="P23" s="511"/>
      <c r="Q23" s="472" t="str">
        <f>IF(L58="","",L58)</f>
        <v/>
      </c>
      <c r="R23" s="473"/>
      <c r="S23" s="473"/>
      <c r="T23" s="474"/>
      <c r="U23" s="472" t="str">
        <f>IF(L59="","",L59)</f>
        <v/>
      </c>
      <c r="V23" s="473"/>
      <c r="W23" s="473"/>
      <c r="X23" s="532"/>
      <c r="Y23" s="456"/>
      <c r="Z23" s="457"/>
      <c r="AA23" s="70"/>
    </row>
    <row r="24" spans="1:27" ht="100" customHeight="1" thickTop="1" thickBot="1">
      <c r="A24" s="30"/>
      <c r="B24" s="168">
        <v>2</v>
      </c>
      <c r="C24" s="472" t="str">
        <f>IF(L61="","",L61)</f>
        <v/>
      </c>
      <c r="D24" s="473"/>
      <c r="E24" s="473"/>
      <c r="F24" s="473"/>
      <c r="G24" s="473"/>
      <c r="H24" s="474"/>
      <c r="I24" s="469"/>
      <c r="J24" s="470"/>
      <c r="K24" s="470"/>
      <c r="L24" s="471"/>
      <c r="M24" s="550">
        <f>IF(L64="","",L64)</f>
        <v>0</v>
      </c>
      <c r="N24" s="551"/>
      <c r="O24" s="510"/>
      <c r="P24" s="511"/>
      <c r="Q24" s="472" t="str">
        <f>IF(L62="","",L62)</f>
        <v/>
      </c>
      <c r="R24" s="473"/>
      <c r="S24" s="473"/>
      <c r="T24" s="474"/>
      <c r="U24" s="472" t="str">
        <f>IF(L63="","",L63)</f>
        <v/>
      </c>
      <c r="V24" s="473"/>
      <c r="W24" s="473"/>
      <c r="X24" s="532"/>
      <c r="Y24" s="456"/>
      <c r="Z24" s="457"/>
      <c r="AA24" s="70"/>
    </row>
    <row r="25" spans="1:27" ht="100" customHeight="1" thickTop="1" thickBot="1">
      <c r="A25" s="30"/>
      <c r="B25" s="168">
        <v>3</v>
      </c>
      <c r="C25" s="472" t="str">
        <f>IF(L65="","",L65)</f>
        <v/>
      </c>
      <c r="D25" s="473"/>
      <c r="E25" s="473"/>
      <c r="F25" s="473"/>
      <c r="G25" s="473"/>
      <c r="H25" s="474"/>
      <c r="I25" s="469"/>
      <c r="J25" s="470"/>
      <c r="K25" s="470"/>
      <c r="L25" s="471"/>
      <c r="M25" s="550">
        <f>IF(L68="","",L68)</f>
        <v>0</v>
      </c>
      <c r="N25" s="551"/>
      <c r="O25" s="510"/>
      <c r="P25" s="511"/>
      <c r="Q25" s="472" t="str">
        <f>IF(L66="","",L66)</f>
        <v/>
      </c>
      <c r="R25" s="473"/>
      <c r="S25" s="473"/>
      <c r="T25" s="474"/>
      <c r="U25" s="472" t="str">
        <f>IF(L67="","",L67)</f>
        <v/>
      </c>
      <c r="V25" s="473"/>
      <c r="W25" s="473"/>
      <c r="X25" s="532"/>
      <c r="Y25" s="456"/>
      <c r="Z25" s="457"/>
      <c r="AA25" s="70"/>
    </row>
    <row r="26" spans="1:27" ht="100" customHeight="1" thickTop="1" thickBot="1">
      <c r="A26" s="30"/>
      <c r="B26" s="168">
        <v>4</v>
      </c>
      <c r="C26" s="472" t="str">
        <f>IF(L69="","",L69)</f>
        <v/>
      </c>
      <c r="D26" s="473"/>
      <c r="E26" s="473"/>
      <c r="F26" s="473"/>
      <c r="G26" s="473"/>
      <c r="H26" s="474"/>
      <c r="I26" s="469"/>
      <c r="J26" s="470"/>
      <c r="K26" s="470"/>
      <c r="L26" s="471"/>
      <c r="M26" s="550">
        <f>IF(L72="","",L72)</f>
        <v>0</v>
      </c>
      <c r="N26" s="551"/>
      <c r="O26" s="510"/>
      <c r="P26" s="511"/>
      <c r="Q26" s="472" t="str">
        <f>IF(L70="","",L70)</f>
        <v/>
      </c>
      <c r="R26" s="473"/>
      <c r="S26" s="473"/>
      <c r="T26" s="474"/>
      <c r="U26" s="472" t="str">
        <f>IF(L71="","",L71)</f>
        <v/>
      </c>
      <c r="V26" s="473"/>
      <c r="W26" s="473"/>
      <c r="X26" s="532"/>
      <c r="Y26" s="456"/>
      <c r="Z26" s="457"/>
      <c r="AA26" s="70"/>
    </row>
    <row r="27" spans="1:27" ht="100" customHeight="1" thickTop="1" thickBot="1">
      <c r="A27" s="30"/>
      <c r="B27" s="168">
        <v>5</v>
      </c>
      <c r="C27" s="472" t="str">
        <f>IF(L73="","",L73)</f>
        <v/>
      </c>
      <c r="D27" s="473"/>
      <c r="E27" s="473"/>
      <c r="F27" s="473"/>
      <c r="G27" s="473"/>
      <c r="H27" s="474"/>
      <c r="I27" s="469"/>
      <c r="J27" s="470"/>
      <c r="K27" s="470"/>
      <c r="L27" s="471"/>
      <c r="M27" s="550">
        <f>IF(L76="","",L76)</f>
        <v>0</v>
      </c>
      <c r="N27" s="551"/>
      <c r="O27" s="510"/>
      <c r="P27" s="511"/>
      <c r="Q27" s="472" t="str">
        <f>IF(L74="","",L74)</f>
        <v/>
      </c>
      <c r="R27" s="473"/>
      <c r="S27" s="473"/>
      <c r="T27" s="474"/>
      <c r="U27" s="472" t="str">
        <f>IF(L75="","",L75)</f>
        <v/>
      </c>
      <c r="V27" s="473"/>
      <c r="W27" s="473"/>
      <c r="X27" s="532"/>
      <c r="Y27" s="456"/>
      <c r="Z27" s="457"/>
      <c r="AA27" s="70"/>
    </row>
    <row r="28" spans="1:27" ht="100" customHeight="1" thickTop="1" thickBot="1">
      <c r="A28" s="30"/>
      <c r="B28" s="168">
        <v>6</v>
      </c>
      <c r="C28" s="472" t="str">
        <f>IF(L77="","",L77)</f>
        <v/>
      </c>
      <c r="D28" s="473"/>
      <c r="E28" s="473"/>
      <c r="F28" s="473"/>
      <c r="G28" s="473"/>
      <c r="H28" s="474"/>
      <c r="I28" s="469"/>
      <c r="J28" s="470"/>
      <c r="K28" s="470"/>
      <c r="L28" s="471"/>
      <c r="M28" s="550">
        <f>IF(L80="","",L80)</f>
        <v>0</v>
      </c>
      <c r="N28" s="551"/>
      <c r="O28" s="510"/>
      <c r="P28" s="511"/>
      <c r="Q28" s="472" t="str">
        <f>IF(L78="","",L78)</f>
        <v/>
      </c>
      <c r="R28" s="473"/>
      <c r="S28" s="473"/>
      <c r="T28" s="474"/>
      <c r="U28" s="472" t="str">
        <f>IF(L79="","",L79)</f>
        <v/>
      </c>
      <c r="V28" s="473"/>
      <c r="W28" s="473"/>
      <c r="X28" s="532"/>
      <c r="Y28" s="456"/>
      <c r="Z28" s="457"/>
      <c r="AA28" s="70"/>
    </row>
    <row r="29" spans="1:27" ht="100" customHeight="1" thickTop="1" thickBot="1">
      <c r="A29" s="30"/>
      <c r="B29" s="168">
        <v>7</v>
      </c>
      <c r="C29" s="472" t="str">
        <f>IF(L81="","",L81)</f>
        <v/>
      </c>
      <c r="D29" s="473"/>
      <c r="E29" s="473"/>
      <c r="F29" s="473"/>
      <c r="G29" s="473"/>
      <c r="H29" s="474"/>
      <c r="I29" s="469"/>
      <c r="J29" s="470"/>
      <c r="K29" s="470"/>
      <c r="L29" s="471"/>
      <c r="M29" s="550">
        <f>IF(L84="","",L84)</f>
        <v>0</v>
      </c>
      <c r="N29" s="551"/>
      <c r="O29" s="510"/>
      <c r="P29" s="511"/>
      <c r="Q29" s="472" t="str">
        <f>IF(L82="","",L82)</f>
        <v/>
      </c>
      <c r="R29" s="473"/>
      <c r="S29" s="473"/>
      <c r="T29" s="474"/>
      <c r="U29" s="472" t="str">
        <f>IF(L83="","",L83)</f>
        <v/>
      </c>
      <c r="V29" s="473"/>
      <c r="W29" s="473"/>
      <c r="X29" s="532"/>
      <c r="Y29" s="456"/>
      <c r="Z29" s="457"/>
      <c r="AA29" s="70"/>
    </row>
    <row r="30" spans="1:27" ht="100" customHeight="1" thickTop="1" thickBot="1">
      <c r="A30" s="30"/>
      <c r="B30" s="168">
        <v>8</v>
      </c>
      <c r="C30" s="472" t="str">
        <f>IF(L85="","",L85)</f>
        <v/>
      </c>
      <c r="D30" s="473"/>
      <c r="E30" s="473"/>
      <c r="F30" s="473"/>
      <c r="G30" s="473"/>
      <c r="H30" s="474"/>
      <c r="I30" s="469"/>
      <c r="J30" s="470"/>
      <c r="K30" s="470"/>
      <c r="L30" s="471"/>
      <c r="M30" s="550">
        <f>IF(L88="","",L88)</f>
        <v>0</v>
      </c>
      <c r="N30" s="551"/>
      <c r="O30" s="510"/>
      <c r="P30" s="511"/>
      <c r="Q30" s="472" t="str">
        <f>IF(L86="","",L86)</f>
        <v/>
      </c>
      <c r="R30" s="473"/>
      <c r="S30" s="473"/>
      <c r="T30" s="474"/>
      <c r="U30" s="472" t="str">
        <f>IF(L87="","",L87)</f>
        <v/>
      </c>
      <c r="V30" s="473"/>
      <c r="W30" s="473"/>
      <c r="X30" s="532"/>
      <c r="Y30" s="456"/>
      <c r="Z30" s="457"/>
      <c r="AA30" s="70"/>
    </row>
    <row r="31" spans="1:27" ht="100" customHeight="1" thickTop="1" thickBot="1">
      <c r="A31" s="30"/>
      <c r="B31" s="169">
        <v>9</v>
      </c>
      <c r="C31" s="466" t="str">
        <f>IF(L89="","",L89)</f>
        <v/>
      </c>
      <c r="D31" s="467"/>
      <c r="E31" s="467"/>
      <c r="F31" s="467"/>
      <c r="G31" s="467"/>
      <c r="H31" s="468"/>
      <c r="I31" s="505"/>
      <c r="J31" s="506"/>
      <c r="K31" s="506"/>
      <c r="L31" s="507"/>
      <c r="M31" s="592">
        <f>IF(L92="","",L92)</f>
        <v>0</v>
      </c>
      <c r="N31" s="593"/>
      <c r="O31" s="594"/>
      <c r="P31" s="595"/>
      <c r="Q31" s="466" t="str">
        <f>IF(L90="","",L90)</f>
        <v/>
      </c>
      <c r="R31" s="467"/>
      <c r="S31" s="467"/>
      <c r="T31" s="468"/>
      <c r="U31" s="466" t="str">
        <f>IF(L91="","",L91)</f>
        <v/>
      </c>
      <c r="V31" s="467"/>
      <c r="W31" s="467"/>
      <c r="X31" s="596"/>
      <c r="Y31" s="456"/>
      <c r="Z31" s="457"/>
      <c r="AA31" s="70"/>
    </row>
    <row r="32" spans="1:27" ht="55" customHeight="1" thickTop="1" thickBot="1">
      <c r="A32" s="30"/>
      <c r="B32" s="442" t="s">
        <v>237</v>
      </c>
      <c r="C32" s="443"/>
      <c r="D32" s="443"/>
      <c r="E32" s="443"/>
      <c r="F32" s="443"/>
      <c r="G32" s="443"/>
      <c r="H32" s="443"/>
      <c r="I32" s="443"/>
      <c r="J32" s="443"/>
      <c r="K32" s="443"/>
      <c r="L32" s="444"/>
      <c r="M32" s="508" t="str">
        <f>IF(L93="","",L93)</f>
        <v/>
      </c>
      <c r="N32" s="508"/>
      <c r="O32" s="509" t="str">
        <f>IF(O23="","",SUM(O23:O31))</f>
        <v/>
      </c>
      <c r="P32" s="509"/>
      <c r="Q32" s="463" t="s">
        <v>431</v>
      </c>
      <c r="R32" s="464"/>
      <c r="S32" s="464"/>
      <c r="T32" s="464"/>
      <c r="U32" s="464"/>
      <c r="V32" s="464"/>
      <c r="W32" s="464"/>
      <c r="X32" s="464"/>
      <c r="Y32" s="464"/>
      <c r="Z32" s="465"/>
      <c r="AA32" s="70"/>
    </row>
    <row r="33" spans="1:27" ht="33.5" customHeight="1" thickTop="1" thickBot="1">
      <c r="A33" s="30"/>
      <c r="B33" s="198" t="s">
        <v>376</v>
      </c>
      <c r="C33" s="214"/>
      <c r="D33" s="110"/>
      <c r="E33" s="110"/>
      <c r="F33" s="104"/>
      <c r="G33" s="104"/>
      <c r="H33" s="104"/>
      <c r="I33" s="104"/>
      <c r="J33" s="104"/>
      <c r="K33" s="104"/>
      <c r="L33" s="111"/>
      <c r="M33" s="111"/>
      <c r="N33" s="105"/>
      <c r="O33" s="461" t="str">
        <f>IF(O23="","",SUM(O23:P31))</f>
        <v/>
      </c>
      <c r="P33" s="462"/>
      <c r="Q33" s="106"/>
      <c r="R33" s="106"/>
      <c r="S33" s="104"/>
      <c r="T33" s="104"/>
      <c r="U33" s="104"/>
      <c r="V33" s="107" t="s">
        <v>377</v>
      </c>
      <c r="W33" s="589"/>
      <c r="X33" s="590"/>
      <c r="Y33" s="590"/>
      <c r="Z33" s="591"/>
      <c r="AA33" s="70"/>
    </row>
    <row r="34" spans="1:27" ht="30" customHeight="1" thickTop="1" thickBot="1">
      <c r="A34" s="30"/>
      <c r="B34" s="450" t="s">
        <v>378</v>
      </c>
      <c r="C34" s="451"/>
      <c r="D34" s="452"/>
      <c r="E34" s="452"/>
      <c r="F34" s="452"/>
      <c r="G34" s="458"/>
      <c r="H34" s="459"/>
      <c r="I34" s="459"/>
      <c r="J34" s="459"/>
      <c r="K34" s="459"/>
      <c r="L34" s="459"/>
      <c r="M34" s="459"/>
      <c r="N34" s="459"/>
      <c r="O34" s="459"/>
      <c r="P34" s="459"/>
      <c r="Q34" s="459"/>
      <c r="R34" s="459"/>
      <c r="S34" s="459"/>
      <c r="T34" s="459"/>
      <c r="U34" s="459"/>
      <c r="V34" s="459"/>
      <c r="W34" s="459"/>
      <c r="X34" s="459"/>
      <c r="Y34" s="459"/>
      <c r="Z34" s="460"/>
      <c r="AA34" s="70"/>
    </row>
    <row r="35" spans="1:27" ht="6" customHeight="1" thickTop="1">
      <c r="A35" s="30"/>
      <c r="B35" s="453"/>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5"/>
      <c r="AA35" s="70"/>
    </row>
    <row r="36" spans="1:27" ht="6" customHeight="1" thickBot="1">
      <c r="A36" s="30"/>
      <c r="B36" s="447"/>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9"/>
      <c r="AA36" s="70"/>
    </row>
    <row r="37" spans="1:27" ht="15" thickTop="1">
      <c r="A37" s="30"/>
      <c r="B37" s="30"/>
      <c r="C37" s="30"/>
      <c r="D37" s="70"/>
      <c r="E37" s="70"/>
      <c r="F37" s="70"/>
      <c r="G37" s="70"/>
      <c r="H37" s="70"/>
      <c r="I37" s="70"/>
      <c r="J37" s="70"/>
      <c r="K37" s="70"/>
      <c r="L37" s="70"/>
      <c r="M37" s="70"/>
      <c r="N37" s="70"/>
      <c r="O37" s="70"/>
      <c r="P37" s="70"/>
      <c r="Q37" s="70"/>
      <c r="R37" s="70"/>
      <c r="S37" s="70"/>
      <c r="T37" s="70"/>
      <c r="U37" s="70"/>
      <c r="V37" s="70"/>
      <c r="W37" s="70"/>
      <c r="X37" s="70"/>
      <c r="Y37" s="70"/>
      <c r="Z37" s="70"/>
      <c r="AA37" s="70"/>
    </row>
    <row r="38" spans="1:27" ht="12.75" hidden="1" customHeight="1"/>
    <row r="39" spans="1:27" ht="12.75" hidden="1" customHeight="1"/>
    <row r="40" spans="1:27" ht="12.75" hidden="1" customHeight="1"/>
    <row r="41" spans="1:27" ht="12.75" hidden="1" customHeight="1"/>
    <row r="42" spans="1:27" ht="14" hidden="1">
      <c r="F42" s="118"/>
      <c r="G42" s="118"/>
      <c r="H42" s="118" t="s">
        <v>166</v>
      </c>
      <c r="I42" s="118"/>
      <c r="J42" s="145">
        <f>'JOB TITLE (3)'!D48</f>
        <v>157</v>
      </c>
      <c r="L42" t="str">
        <f>IF(VLOOKUP(J42,DATA!$C$2:$F$328,4,FALSE)="","",(VLOOKUP(J42,DATA!$C$2:$F$328,4,FALSE)))</f>
        <v/>
      </c>
    </row>
    <row r="43" spans="1:27" ht="14" hidden="1">
      <c r="F43" s="118"/>
      <c r="G43" s="118"/>
      <c r="H43" s="118" t="s">
        <v>168</v>
      </c>
      <c r="I43" s="118"/>
      <c r="J43" s="121">
        <f>J42+1</f>
        <v>158</v>
      </c>
      <c r="L43" t="str">
        <f>IF(VLOOKUP(J43,DATA!$C$2:$F$328,4,FALSE)="","",(VLOOKUP(J43,DATA!$C$2:$F$328,4,FALSE)))</f>
        <v/>
      </c>
    </row>
    <row r="44" spans="1:27" ht="14" hidden="1">
      <c r="F44" s="118"/>
      <c r="G44" s="118"/>
      <c r="H44" s="118" t="s">
        <v>369</v>
      </c>
      <c r="I44" s="118"/>
      <c r="J44" s="121">
        <f t="shared" ref="J44:J92" si="0">J43+1</f>
        <v>159</v>
      </c>
      <c r="K44" s="121"/>
      <c r="L44" t="str">
        <f>IF(VLOOKUP(J44,DATA!$C$2:$F$328,4,FALSE)="","",(VLOOKUP(J44,DATA!$C$2:$F$328,4,FALSE)))</f>
        <v/>
      </c>
    </row>
    <row r="45" spans="1:27" ht="14" hidden="1">
      <c r="F45" s="118"/>
      <c r="G45" s="118"/>
      <c r="H45" s="118" t="s">
        <v>167</v>
      </c>
      <c r="I45" s="118"/>
      <c r="J45" s="121">
        <f t="shared" si="0"/>
        <v>160</v>
      </c>
      <c r="K45" s="121"/>
      <c r="L45" t="str">
        <f>IF(VLOOKUP(J45,DATA!$C$2:$F$328,4,FALSE)="","",(VLOOKUP(J45,DATA!$C$2:$F$328,4,FALSE)))</f>
        <v/>
      </c>
    </row>
    <row r="46" spans="1:27" ht="14" hidden="1">
      <c r="F46" s="118"/>
      <c r="G46" s="118"/>
      <c r="H46" s="118" t="s">
        <v>368</v>
      </c>
      <c r="I46" s="118"/>
      <c r="J46" s="121">
        <f t="shared" si="0"/>
        <v>161</v>
      </c>
      <c r="K46" s="121"/>
      <c r="L46" t="str">
        <f>IF(VLOOKUP(J46,DATA!$C$2:$F$328,4,FALSE)="","",(VLOOKUP(J46,DATA!$C$2:$F$328,4,FALSE)))</f>
        <v/>
      </c>
    </row>
    <row r="47" spans="1:27" ht="14" hidden="1">
      <c r="F47" s="118"/>
      <c r="G47" s="118"/>
      <c r="H47" s="118" t="s">
        <v>171</v>
      </c>
      <c r="I47" s="118"/>
      <c r="J47" s="121">
        <f t="shared" si="0"/>
        <v>162</v>
      </c>
      <c r="K47" s="121"/>
      <c r="L47" t="str">
        <f>IF(VLOOKUP(J47,DATA!$C$2:$F$328,4,FALSE)="","",(VLOOKUP(J47,DATA!$C$2:$F$328,4,FALSE)))</f>
        <v/>
      </c>
      <c r="M47" s="117"/>
    </row>
    <row r="48" spans="1:27" ht="14" hidden="1">
      <c r="F48" s="118"/>
      <c r="G48" s="118"/>
      <c r="H48" s="118" t="s">
        <v>172</v>
      </c>
      <c r="I48" s="118"/>
      <c r="J48" s="121">
        <f t="shared" si="0"/>
        <v>163</v>
      </c>
      <c r="K48" s="121"/>
      <c r="L48" t="str">
        <f>IF(VLOOKUP(J48,DATA!$C$2:$F$328,4,FALSE)="","",(VLOOKUP(J48,DATA!$C$2:$F$328,4,FALSE)))</f>
        <v/>
      </c>
      <c r="M48" s="119"/>
    </row>
    <row r="49" spans="6:15" ht="14" hidden="1">
      <c r="F49" s="118"/>
      <c r="G49" s="118"/>
      <c r="H49" s="118" t="s">
        <v>173</v>
      </c>
      <c r="I49" s="118"/>
      <c r="J49" s="121">
        <f t="shared" si="0"/>
        <v>164</v>
      </c>
      <c r="K49" s="121"/>
      <c r="L49" t="str">
        <f>IF(VLOOKUP(J49,DATA!$C$2:$F$328,4,FALSE)="","",(VLOOKUP(J49,DATA!$C$2:$F$328,4,FALSE)))</f>
        <v/>
      </c>
    </row>
    <row r="50" spans="6:15" ht="14" hidden="1">
      <c r="F50" s="118"/>
      <c r="G50" s="118"/>
      <c r="H50" s="118" t="s">
        <v>170</v>
      </c>
      <c r="I50" s="118"/>
      <c r="J50" s="121">
        <f t="shared" si="0"/>
        <v>165</v>
      </c>
      <c r="K50" s="121"/>
      <c r="L50" t="str">
        <f>IF(VLOOKUP(J50,DATA!$C$2:$F$328,4,FALSE)="","",(VLOOKUP(J50,DATA!$C$2:$F$328,4,FALSE)))</f>
        <v/>
      </c>
    </row>
    <row r="51" spans="6:15" ht="14" hidden="1">
      <c r="F51" s="118"/>
      <c r="G51" s="118"/>
      <c r="H51" s="118" t="s">
        <v>174</v>
      </c>
      <c r="I51" s="118"/>
      <c r="J51" s="121">
        <f t="shared" si="0"/>
        <v>166</v>
      </c>
      <c r="K51" s="121"/>
      <c r="L51" t="str">
        <f>IF(VLOOKUP(J51,DATA!$C$2:$F$328,4,FALSE)="","",(VLOOKUP(J51,DATA!$C$2:$F$328,4,FALSE)))</f>
        <v/>
      </c>
    </row>
    <row r="52" spans="6:15" ht="14" hidden="1">
      <c r="F52" s="118"/>
      <c r="G52" s="118"/>
      <c r="H52" s="118" t="s">
        <v>175</v>
      </c>
      <c r="I52" s="118"/>
      <c r="J52" s="121">
        <f t="shared" si="0"/>
        <v>167</v>
      </c>
      <c r="K52" s="121"/>
      <c r="L52" t="str">
        <f>IF(VLOOKUP(J52,DATA!$C$2:$F$328,4,FALSE)="","",(VLOOKUP(J52,DATA!$C$2:$F$328,4,FALSE)))</f>
        <v/>
      </c>
    </row>
    <row r="53" spans="6:15" ht="14" hidden="1">
      <c r="F53" s="118"/>
      <c r="G53" s="118"/>
      <c r="H53" s="118" t="s">
        <v>176</v>
      </c>
      <c r="I53" s="118"/>
      <c r="J53" s="121">
        <f t="shared" si="0"/>
        <v>168</v>
      </c>
      <c r="K53" s="121"/>
      <c r="L53" t="str">
        <f>IF(VLOOKUP(J53,DATA!$C$2:$F$328,4,FALSE)="","",(VLOOKUP(J53,DATA!$C$2:$F$328,4,FALSE)))</f>
        <v/>
      </c>
    </row>
    <row r="54" spans="6:15" ht="14" hidden="1">
      <c r="F54" s="118"/>
      <c r="G54" s="118"/>
      <c r="H54" s="118" t="s">
        <v>177</v>
      </c>
      <c r="I54" s="118"/>
      <c r="J54" s="121">
        <f t="shared" si="0"/>
        <v>169</v>
      </c>
      <c r="K54" s="121"/>
      <c r="L54" t="str">
        <f>IF(VLOOKUP(J54,DATA!$C$2:$F$328,4,FALSE)="","",(VLOOKUP(J54,DATA!$C$2:$F$328,4,FALSE)))</f>
        <v/>
      </c>
      <c r="M54" s="273"/>
      <c r="N54" s="273"/>
      <c r="O54" s="273"/>
    </row>
    <row r="55" spans="6:15" ht="14" hidden="1">
      <c r="F55" s="118"/>
      <c r="G55" s="118"/>
      <c r="H55" s="118" t="s">
        <v>178</v>
      </c>
      <c r="I55" s="118"/>
      <c r="J55" s="121">
        <f t="shared" si="0"/>
        <v>170</v>
      </c>
      <c r="K55" s="121"/>
      <c r="L55" t="str">
        <f>IF(VLOOKUP(J55,DATA!$C$2:$F$328,4,FALSE)="","",(VLOOKUP(J55,DATA!$C$2:$F$328,4,FALSE)))</f>
        <v/>
      </c>
    </row>
    <row r="56" spans="6:15" ht="14" hidden="1">
      <c r="F56" s="118"/>
      <c r="G56" s="118"/>
      <c r="H56" s="118" t="s">
        <v>179</v>
      </c>
      <c r="I56" s="118"/>
      <c r="J56" s="121">
        <f t="shared" si="0"/>
        <v>171</v>
      </c>
      <c r="K56" s="121"/>
      <c r="L56" t="str">
        <f>IF(VLOOKUP(J56,DATA!$C$2:$F$328,4,FALSE)="","",(VLOOKUP(J56,DATA!$C$2:$F$328,4,FALSE)))</f>
        <v/>
      </c>
    </row>
    <row r="57" spans="6:15" ht="14" hidden="1">
      <c r="F57" s="118"/>
      <c r="G57" s="118"/>
      <c r="H57" s="118" t="s">
        <v>185</v>
      </c>
      <c r="I57" s="118"/>
      <c r="J57" s="121">
        <f t="shared" si="0"/>
        <v>172</v>
      </c>
      <c r="K57" s="121"/>
      <c r="L57" t="str">
        <f>IF(VLOOKUP(J57,DATA!$C$2:$F$328,4,FALSE)="","",(VLOOKUP(J57,DATA!$C$2:$F$328,4,FALSE)))</f>
        <v/>
      </c>
    </row>
    <row r="58" spans="6:15" ht="14" hidden="1">
      <c r="F58" s="118"/>
      <c r="G58" s="118"/>
      <c r="H58" s="118" t="s">
        <v>182</v>
      </c>
      <c r="I58" s="118"/>
      <c r="J58" s="121">
        <f t="shared" si="0"/>
        <v>173</v>
      </c>
      <c r="K58" s="121"/>
      <c r="L58" t="str">
        <f>IF(VLOOKUP(J58,DATA!$C$2:$F$328,4,FALSE)="","",(VLOOKUP(J58,DATA!$C$2:$F$328,4,FALSE)))</f>
        <v/>
      </c>
    </row>
    <row r="59" spans="6:15" ht="14" hidden="1">
      <c r="F59" s="118"/>
      <c r="G59" s="118"/>
      <c r="H59" s="118" t="s">
        <v>183</v>
      </c>
      <c r="I59" s="118"/>
      <c r="J59" s="121">
        <f t="shared" si="0"/>
        <v>174</v>
      </c>
      <c r="K59" s="121"/>
      <c r="L59" t="str">
        <f>IF(VLOOKUP(J59,DATA!$C$2:$F$328,4,FALSE)="","",(VLOOKUP(J59,DATA!$C$2:$F$328,4,FALSE)))</f>
        <v/>
      </c>
    </row>
    <row r="60" spans="6:15" ht="14" hidden="1">
      <c r="F60" s="118"/>
      <c r="G60" s="118"/>
      <c r="H60" s="118" t="s">
        <v>184</v>
      </c>
      <c r="I60" s="118"/>
      <c r="J60" s="121">
        <f t="shared" si="0"/>
        <v>175</v>
      </c>
      <c r="K60" s="121"/>
      <c r="L60">
        <f>IF(VLOOKUP(J60,DATA!$C$2:$F$328,4,FALSE)="",0,(VLOOKUP(J60,DATA!$C$2:$F$328,4,FALSE)))</f>
        <v>0</v>
      </c>
    </row>
    <row r="61" spans="6:15" ht="14" hidden="1">
      <c r="F61" s="118"/>
      <c r="G61" s="118"/>
      <c r="H61" s="118" t="s">
        <v>186</v>
      </c>
      <c r="I61" s="118"/>
      <c r="J61" s="121">
        <f t="shared" si="0"/>
        <v>176</v>
      </c>
      <c r="K61" s="121"/>
      <c r="L61" t="str">
        <f>IF(VLOOKUP(J61,DATA!$C$2:$F$328,4,FALSE)="","",(VLOOKUP(J61,DATA!$C$2:$F$328,4,FALSE)))</f>
        <v/>
      </c>
    </row>
    <row r="62" spans="6:15" ht="14" hidden="1">
      <c r="F62" s="118"/>
      <c r="G62" s="118"/>
      <c r="H62" s="118" t="s">
        <v>187</v>
      </c>
      <c r="I62" s="118"/>
      <c r="J62" s="121">
        <f t="shared" si="0"/>
        <v>177</v>
      </c>
      <c r="K62" s="121"/>
      <c r="L62" t="str">
        <f>IF(VLOOKUP(J62,DATA!$C$2:$F$328,4,FALSE)="","",(VLOOKUP(J62,DATA!$C$2:$F$328,4,FALSE)))</f>
        <v/>
      </c>
    </row>
    <row r="63" spans="6:15" ht="14" hidden="1">
      <c r="F63" s="118"/>
      <c r="G63" s="118"/>
      <c r="H63" s="118" t="s">
        <v>188</v>
      </c>
      <c r="I63" s="118"/>
      <c r="J63" s="121">
        <f t="shared" si="0"/>
        <v>178</v>
      </c>
      <c r="K63" s="121"/>
      <c r="L63" t="str">
        <f>IF(VLOOKUP(J63,DATA!$C$2:$F$328,4,FALSE)="","",(VLOOKUP(J63,DATA!$C$2:$F$328,4,FALSE)))</f>
        <v/>
      </c>
    </row>
    <row r="64" spans="6:15" ht="14" hidden="1">
      <c r="F64" s="118"/>
      <c r="G64" s="118"/>
      <c r="H64" s="118" t="s">
        <v>189</v>
      </c>
      <c r="I64" s="118"/>
      <c r="J64" s="121">
        <f t="shared" si="0"/>
        <v>179</v>
      </c>
      <c r="K64" s="121"/>
      <c r="L64">
        <f>IF(VLOOKUP(J64,DATA!$C$2:$F$328,4,FALSE)="",0,(VLOOKUP(J64,DATA!$C$2:$F$328,4,FALSE)))</f>
        <v>0</v>
      </c>
    </row>
    <row r="65" spans="6:12" ht="14" hidden="1">
      <c r="F65" s="118"/>
      <c r="G65" s="118"/>
      <c r="H65" s="118" t="s">
        <v>190</v>
      </c>
      <c r="I65" s="118"/>
      <c r="J65" s="121">
        <f t="shared" si="0"/>
        <v>180</v>
      </c>
      <c r="K65" s="121"/>
      <c r="L65" t="str">
        <f>IF(VLOOKUP(J65,DATA!$C$2:$F$328,4,FALSE)="","",(VLOOKUP(J65,DATA!$C$2:$F$328,4,FALSE)))</f>
        <v/>
      </c>
    </row>
    <row r="66" spans="6:12" ht="14" hidden="1">
      <c r="F66" s="118"/>
      <c r="G66" s="118"/>
      <c r="H66" s="118" t="s">
        <v>191</v>
      </c>
      <c r="I66" s="118"/>
      <c r="J66" s="121">
        <f t="shared" si="0"/>
        <v>181</v>
      </c>
      <c r="K66" s="121"/>
      <c r="L66" t="str">
        <f>IF(VLOOKUP(J66,DATA!$C$2:$F$328,4,FALSE)="","",(VLOOKUP(J66,DATA!$C$2:$F$328,4,FALSE)))</f>
        <v/>
      </c>
    </row>
    <row r="67" spans="6:12" ht="14" hidden="1">
      <c r="F67" s="118"/>
      <c r="G67" s="118"/>
      <c r="H67" s="118" t="s">
        <v>192</v>
      </c>
      <c r="I67" s="118"/>
      <c r="J67" s="121">
        <f t="shared" si="0"/>
        <v>182</v>
      </c>
      <c r="K67" s="121"/>
      <c r="L67" t="str">
        <f>IF(VLOOKUP(J67,DATA!$C$2:$F$328,4,FALSE)="","",(VLOOKUP(J67,DATA!$C$2:$F$328,4,FALSE)))</f>
        <v/>
      </c>
    </row>
    <row r="68" spans="6:12" ht="14" hidden="1">
      <c r="F68" s="118"/>
      <c r="G68" s="118"/>
      <c r="H68" s="118" t="s">
        <v>193</v>
      </c>
      <c r="I68" s="118"/>
      <c r="J68" s="121">
        <f t="shared" si="0"/>
        <v>183</v>
      </c>
      <c r="K68" s="121"/>
      <c r="L68">
        <f>IF(VLOOKUP(J68,DATA!$C$2:$F$328,4,FALSE)="",0,(VLOOKUP(J68,DATA!$C$2:$F$328,4,FALSE)))</f>
        <v>0</v>
      </c>
    </row>
    <row r="69" spans="6:12" ht="14" hidden="1">
      <c r="F69" s="118"/>
      <c r="G69" s="118"/>
      <c r="H69" s="118" t="s">
        <v>194</v>
      </c>
      <c r="I69" s="118"/>
      <c r="J69" s="121">
        <f t="shared" si="0"/>
        <v>184</v>
      </c>
      <c r="K69" s="121"/>
      <c r="L69" t="str">
        <f>IF(VLOOKUP(J69,DATA!$C$2:$F$328,4,FALSE)="","",(VLOOKUP(J69,DATA!$C$2:$F$328,4,FALSE)))</f>
        <v/>
      </c>
    </row>
    <row r="70" spans="6:12" ht="14" hidden="1">
      <c r="F70" s="118"/>
      <c r="G70" s="118"/>
      <c r="H70" s="118" t="s">
        <v>195</v>
      </c>
      <c r="I70" s="118"/>
      <c r="J70" s="121">
        <f t="shared" si="0"/>
        <v>185</v>
      </c>
      <c r="K70" s="121"/>
      <c r="L70" t="str">
        <f>IF(VLOOKUP(J70,DATA!$C$2:$F$328,4,FALSE)="","",(VLOOKUP(J70,DATA!$C$2:$F$328,4,FALSE)))</f>
        <v/>
      </c>
    </row>
    <row r="71" spans="6:12" ht="14" hidden="1">
      <c r="F71" s="118"/>
      <c r="G71" s="118"/>
      <c r="H71" s="118" t="s">
        <v>196</v>
      </c>
      <c r="I71" s="118"/>
      <c r="J71" s="121">
        <f t="shared" si="0"/>
        <v>186</v>
      </c>
      <c r="K71" s="121"/>
      <c r="L71" t="str">
        <f>IF(VLOOKUP(J71,DATA!$C$2:$F$328,4,FALSE)="","",(VLOOKUP(J71,DATA!$C$2:$F$328,4,FALSE)))</f>
        <v/>
      </c>
    </row>
    <row r="72" spans="6:12" ht="14" hidden="1">
      <c r="F72" s="118"/>
      <c r="G72" s="118"/>
      <c r="H72" s="118" t="s">
        <v>197</v>
      </c>
      <c r="I72" s="118"/>
      <c r="J72" s="121">
        <f t="shared" si="0"/>
        <v>187</v>
      </c>
      <c r="K72" s="121"/>
      <c r="L72">
        <f>IF(VLOOKUP(J72,DATA!$C$2:$F$328,4,FALSE)="",0,(VLOOKUP(J72,DATA!$C$2:$F$328,4,FALSE)))</f>
        <v>0</v>
      </c>
    </row>
    <row r="73" spans="6:12" ht="14" hidden="1">
      <c r="F73" s="118"/>
      <c r="G73" s="118"/>
      <c r="H73" s="118" t="s">
        <v>198</v>
      </c>
      <c r="I73" s="118"/>
      <c r="J73" s="121">
        <f t="shared" si="0"/>
        <v>188</v>
      </c>
      <c r="K73" s="121"/>
      <c r="L73" t="str">
        <f>IF(VLOOKUP(J73,DATA!$C$2:$F$328,4,FALSE)="","",(VLOOKUP(J73,DATA!$C$2:$F$328,4,FALSE)))</f>
        <v/>
      </c>
    </row>
    <row r="74" spans="6:12" ht="14" hidden="1">
      <c r="F74" s="118"/>
      <c r="G74" s="118"/>
      <c r="H74" s="118" t="s">
        <v>199</v>
      </c>
      <c r="I74" s="118"/>
      <c r="J74" s="121">
        <f t="shared" si="0"/>
        <v>189</v>
      </c>
      <c r="K74" s="121"/>
      <c r="L74" t="str">
        <f>IF(VLOOKUP(J74,DATA!$C$2:$F$328,4,FALSE)="","",(VLOOKUP(J74,DATA!$C$2:$F$328,4,FALSE)))</f>
        <v/>
      </c>
    </row>
    <row r="75" spans="6:12" ht="14" hidden="1">
      <c r="F75" s="118"/>
      <c r="G75" s="118"/>
      <c r="H75" s="118" t="s">
        <v>200</v>
      </c>
      <c r="I75" s="118"/>
      <c r="J75" s="121">
        <f t="shared" si="0"/>
        <v>190</v>
      </c>
      <c r="K75" s="121"/>
      <c r="L75" t="str">
        <f>IF(VLOOKUP(J75,DATA!$C$2:$F$328,4,FALSE)="","",(VLOOKUP(J75,DATA!$C$2:$F$328,4,FALSE)))</f>
        <v/>
      </c>
    </row>
    <row r="76" spans="6:12" ht="14" hidden="1">
      <c r="F76" s="118"/>
      <c r="G76" s="118"/>
      <c r="H76" s="118" t="s">
        <v>201</v>
      </c>
      <c r="I76" s="118"/>
      <c r="J76" s="121">
        <f t="shared" si="0"/>
        <v>191</v>
      </c>
      <c r="K76" s="121"/>
      <c r="L76">
        <f>IF(VLOOKUP(J76,DATA!$C$2:$F$328,4,FALSE)="",0,(VLOOKUP(J76,DATA!$C$2:$F$328,4,FALSE)))</f>
        <v>0</v>
      </c>
    </row>
    <row r="77" spans="6:12" ht="14" hidden="1">
      <c r="F77" s="118"/>
      <c r="G77" s="118"/>
      <c r="H77" s="118" t="s">
        <v>202</v>
      </c>
      <c r="I77" s="118"/>
      <c r="J77" s="121">
        <f t="shared" si="0"/>
        <v>192</v>
      </c>
      <c r="K77" s="121"/>
      <c r="L77" t="str">
        <f>IF(VLOOKUP(J77,DATA!$C$2:$F$328,4,FALSE)="","",(VLOOKUP(J77,DATA!$C$2:$F$328,4,FALSE)))</f>
        <v/>
      </c>
    </row>
    <row r="78" spans="6:12" ht="14" hidden="1">
      <c r="F78" s="118"/>
      <c r="G78" s="118"/>
      <c r="H78" s="118" t="s">
        <v>203</v>
      </c>
      <c r="I78" s="118"/>
      <c r="J78" s="121">
        <f t="shared" si="0"/>
        <v>193</v>
      </c>
      <c r="K78" s="121"/>
      <c r="L78" t="str">
        <f>IF(VLOOKUP(J78,DATA!$C$2:$F$328,4,FALSE)="","",(VLOOKUP(J78,DATA!$C$2:$F$328,4,FALSE)))</f>
        <v/>
      </c>
    </row>
    <row r="79" spans="6:12" ht="14" hidden="1">
      <c r="F79" s="118"/>
      <c r="G79" s="118"/>
      <c r="H79" s="118" t="s">
        <v>204</v>
      </c>
      <c r="I79" s="118"/>
      <c r="J79" s="121">
        <f t="shared" si="0"/>
        <v>194</v>
      </c>
      <c r="K79" s="121"/>
      <c r="L79" t="str">
        <f>IF(VLOOKUP(J79,DATA!$C$2:$F$328,4,FALSE)="","",(VLOOKUP(J79,DATA!$C$2:$F$328,4,FALSE)))</f>
        <v/>
      </c>
    </row>
    <row r="80" spans="6:12" ht="14" hidden="1">
      <c r="F80" s="118"/>
      <c r="G80" s="118"/>
      <c r="H80" s="118" t="s">
        <v>205</v>
      </c>
      <c r="I80" s="118"/>
      <c r="J80" s="121">
        <f t="shared" si="0"/>
        <v>195</v>
      </c>
      <c r="K80" s="121"/>
      <c r="L80">
        <f>IF(VLOOKUP(J80,DATA!$C$2:$F$328,4,FALSE)="",0,(VLOOKUP(J80,DATA!$C$2:$F$328,4,FALSE)))</f>
        <v>0</v>
      </c>
    </row>
    <row r="81" spans="6:13" ht="14" hidden="1">
      <c r="F81" s="118"/>
      <c r="G81" s="118"/>
      <c r="H81" s="118" t="s">
        <v>206</v>
      </c>
      <c r="I81" s="118"/>
      <c r="J81" s="121">
        <f t="shared" si="0"/>
        <v>196</v>
      </c>
      <c r="K81" s="121"/>
      <c r="L81" t="str">
        <f>IF(VLOOKUP(J81,DATA!$C$2:$F$328,4,FALSE)="","",(VLOOKUP(J81,DATA!$C$2:$F$328,4,FALSE)))</f>
        <v/>
      </c>
    </row>
    <row r="82" spans="6:13" ht="14" hidden="1">
      <c r="F82" s="118"/>
      <c r="G82" s="118"/>
      <c r="H82" s="118" t="s">
        <v>207</v>
      </c>
      <c r="I82" s="118"/>
      <c r="J82" s="121">
        <f t="shared" si="0"/>
        <v>197</v>
      </c>
      <c r="K82" s="121"/>
      <c r="L82" t="str">
        <f>IF(VLOOKUP(J82,DATA!$C$2:$F$328,4,FALSE)="","",(VLOOKUP(J82,DATA!$C$2:$F$328,4,FALSE)))</f>
        <v/>
      </c>
    </row>
    <row r="83" spans="6:13" ht="14" hidden="1">
      <c r="F83" s="118"/>
      <c r="G83" s="118"/>
      <c r="H83" s="118" t="s">
        <v>208</v>
      </c>
      <c r="I83" s="118"/>
      <c r="J83" s="121">
        <f t="shared" si="0"/>
        <v>198</v>
      </c>
      <c r="K83" s="121"/>
      <c r="L83" t="str">
        <f>IF(VLOOKUP(J83,DATA!$C$2:$F$328,4,FALSE)="","",(VLOOKUP(J83,DATA!$C$2:$F$328,4,FALSE)))</f>
        <v/>
      </c>
    </row>
    <row r="84" spans="6:13" ht="14" hidden="1">
      <c r="F84" s="118"/>
      <c r="G84" s="118"/>
      <c r="H84" s="118" t="s">
        <v>209</v>
      </c>
      <c r="I84" s="118"/>
      <c r="J84" s="121">
        <f t="shared" si="0"/>
        <v>199</v>
      </c>
      <c r="K84" s="121"/>
      <c r="L84">
        <f>IF(VLOOKUP(J84,DATA!$C$2:$F$328,4,FALSE)="",0,(VLOOKUP(J84,DATA!$C$2:$F$328,4,FALSE)))</f>
        <v>0</v>
      </c>
    </row>
    <row r="85" spans="6:13" ht="14" hidden="1">
      <c r="F85" s="118"/>
      <c r="G85" s="118"/>
      <c r="H85" s="118" t="s">
        <v>210</v>
      </c>
      <c r="I85" s="118"/>
      <c r="J85" s="121">
        <f t="shared" si="0"/>
        <v>200</v>
      </c>
      <c r="K85" s="121"/>
      <c r="L85" t="str">
        <f>IF(VLOOKUP(J85,DATA!$C$2:$F$328,4,FALSE)="","",(VLOOKUP(J85,DATA!$C$2:$F$328,4,FALSE)))</f>
        <v/>
      </c>
    </row>
    <row r="86" spans="6:13" ht="14" hidden="1">
      <c r="F86" s="118"/>
      <c r="G86" s="118"/>
      <c r="H86" s="118" t="s">
        <v>211</v>
      </c>
      <c r="I86" s="118"/>
      <c r="J86" s="121">
        <f t="shared" si="0"/>
        <v>201</v>
      </c>
      <c r="K86" s="121"/>
      <c r="L86" t="str">
        <f>IF(VLOOKUP(J86,DATA!$C$2:$F$328,4,FALSE)="","",(VLOOKUP(J86,DATA!$C$2:$F$328,4,FALSE)))</f>
        <v/>
      </c>
    </row>
    <row r="87" spans="6:13" ht="14" hidden="1">
      <c r="F87" s="118"/>
      <c r="G87" s="118"/>
      <c r="H87" s="118" t="s">
        <v>212</v>
      </c>
      <c r="I87" s="118"/>
      <c r="J87" s="121">
        <f t="shared" si="0"/>
        <v>202</v>
      </c>
      <c r="K87" s="121"/>
      <c r="L87" t="str">
        <f>IF(VLOOKUP(J87,DATA!$C$2:$F$328,4,FALSE)="","",(VLOOKUP(J87,DATA!$C$2:$F$328,4,FALSE)))</f>
        <v/>
      </c>
    </row>
    <row r="88" spans="6:13" ht="14" hidden="1">
      <c r="F88" s="118"/>
      <c r="G88" s="118"/>
      <c r="H88" s="118" t="s">
        <v>213</v>
      </c>
      <c r="I88" s="118"/>
      <c r="J88" s="121">
        <f t="shared" si="0"/>
        <v>203</v>
      </c>
      <c r="K88" s="121"/>
      <c r="L88">
        <f>IF(VLOOKUP(J88,DATA!$C$2:$F$328,4,FALSE)="",0,(VLOOKUP(J88,DATA!$C$2:$F$328,4,FALSE)))</f>
        <v>0</v>
      </c>
    </row>
    <row r="89" spans="6:13" ht="14" hidden="1">
      <c r="F89" s="118"/>
      <c r="G89" s="118"/>
      <c r="H89" s="118" t="s">
        <v>214</v>
      </c>
      <c r="I89" s="118"/>
      <c r="J89" s="121">
        <f t="shared" si="0"/>
        <v>204</v>
      </c>
      <c r="K89" s="121"/>
      <c r="L89" t="str">
        <f>IF(VLOOKUP(J89,DATA!$C$2:$F$328,4,FALSE)="","",(VLOOKUP(J89,DATA!$C$2:$F$328,4,FALSE)))</f>
        <v/>
      </c>
    </row>
    <row r="90" spans="6:13" ht="14" hidden="1">
      <c r="F90" s="118"/>
      <c r="G90" s="118"/>
      <c r="H90" s="118" t="s">
        <v>215</v>
      </c>
      <c r="I90" s="118"/>
      <c r="J90" s="121">
        <f t="shared" si="0"/>
        <v>205</v>
      </c>
      <c r="K90" s="121"/>
      <c r="L90" t="str">
        <f>IF(VLOOKUP(J90,DATA!$C$2:$F$328,4,FALSE)="","",(VLOOKUP(J90,DATA!$C$2:$F$328,4,FALSE)))</f>
        <v/>
      </c>
    </row>
    <row r="91" spans="6:13" ht="14" hidden="1">
      <c r="F91" s="118"/>
      <c r="G91" s="118"/>
      <c r="H91" s="118" t="s">
        <v>216</v>
      </c>
      <c r="I91" s="118"/>
      <c r="J91" s="121">
        <f t="shared" si="0"/>
        <v>206</v>
      </c>
      <c r="K91" s="121"/>
      <c r="L91" t="str">
        <f>IF(VLOOKUP(J91,DATA!$C$2:$F$328,4,FALSE)="","",(VLOOKUP(J91,DATA!$C$2:$F$328,4,FALSE)))</f>
        <v/>
      </c>
    </row>
    <row r="92" spans="6:13" ht="14" hidden="1">
      <c r="F92" s="118"/>
      <c r="G92" s="118"/>
      <c r="H92" s="118" t="s">
        <v>217</v>
      </c>
      <c r="I92" s="118"/>
      <c r="J92" s="121">
        <f t="shared" si="0"/>
        <v>207</v>
      </c>
      <c r="K92" s="121"/>
      <c r="L92">
        <f>IF(VLOOKUP(J92,DATA!$C$2:$F$328,4,FALSE)="",0,(VLOOKUP(J92,DATA!$C$2:$F$328,4,FALSE)))</f>
        <v>0</v>
      </c>
    </row>
    <row r="93" spans="6:13" ht="14" hidden="1">
      <c r="H93" s="118" t="s">
        <v>11</v>
      </c>
      <c r="I93" s="118"/>
      <c r="L93" s="597" t="str">
        <f>IF(L42="","",SUM(L60+L64+L68+L72+L76+L80+L84+L88+L92))</f>
        <v/>
      </c>
      <c r="M93" s="597"/>
    </row>
  </sheetData>
  <sheetProtection password="932F" sheet="1" objects="1" scenarios="1" formatRows="0" selectLockedCells="1"/>
  <mergeCells count="134">
    <mergeCell ref="L93:M93"/>
    <mergeCell ref="B34:F34"/>
    <mergeCell ref="G34:Z34"/>
    <mergeCell ref="B35:Z35"/>
    <mergeCell ref="B36:Z36"/>
    <mergeCell ref="M31:N31"/>
    <mergeCell ref="O31:P31"/>
    <mergeCell ref="O33:P33"/>
    <mergeCell ref="W33:Z33"/>
    <mergeCell ref="C31:H31"/>
    <mergeCell ref="I31:L31"/>
    <mergeCell ref="Y31:Z31"/>
    <mergeCell ref="B32:L32"/>
    <mergeCell ref="M32:N32"/>
    <mergeCell ref="O32:P32"/>
    <mergeCell ref="Q32:Z32"/>
    <mergeCell ref="Q31:T31"/>
    <mergeCell ref="U31:X31"/>
    <mergeCell ref="O30:P30"/>
    <mergeCell ref="Q30:T30"/>
    <mergeCell ref="U30:X30"/>
    <mergeCell ref="Y28:Z28"/>
    <mergeCell ref="Q29:T29"/>
    <mergeCell ref="U29:X29"/>
    <mergeCell ref="Y29:Z29"/>
    <mergeCell ref="Q28:T28"/>
    <mergeCell ref="U28:X28"/>
    <mergeCell ref="Y30:Z30"/>
    <mergeCell ref="C27:H27"/>
    <mergeCell ref="I27:L27"/>
    <mergeCell ref="M29:N29"/>
    <mergeCell ref="O29:P29"/>
    <mergeCell ref="C28:H28"/>
    <mergeCell ref="I28:L28"/>
    <mergeCell ref="M28:N28"/>
    <mergeCell ref="O28:P28"/>
    <mergeCell ref="C29:H29"/>
    <mergeCell ref="C30:H30"/>
    <mergeCell ref="I30:L30"/>
    <mergeCell ref="M30:N30"/>
    <mergeCell ref="U26:X26"/>
    <mergeCell ref="Y24:Z24"/>
    <mergeCell ref="U25:X25"/>
    <mergeCell ref="U24:X24"/>
    <mergeCell ref="Y25:Z25"/>
    <mergeCell ref="I29:L29"/>
    <mergeCell ref="Y26:Z26"/>
    <mergeCell ref="C25:H25"/>
    <mergeCell ref="I25:L25"/>
    <mergeCell ref="M27:N27"/>
    <mergeCell ref="O27:P27"/>
    <mergeCell ref="Q27:T27"/>
    <mergeCell ref="U27:X27"/>
    <mergeCell ref="Y27:Z27"/>
    <mergeCell ref="C26:H26"/>
    <mergeCell ref="O25:P25"/>
    <mergeCell ref="Q25:T25"/>
    <mergeCell ref="M23:N23"/>
    <mergeCell ref="O23:P23"/>
    <mergeCell ref="Q23:T23"/>
    <mergeCell ref="M25:N25"/>
    <mergeCell ref="I26:L26"/>
    <mergeCell ref="M26:N26"/>
    <mergeCell ref="O26:P26"/>
    <mergeCell ref="Q26:T26"/>
    <mergeCell ref="U23:X23"/>
    <mergeCell ref="Y23:Z23"/>
    <mergeCell ref="M24:N24"/>
    <mergeCell ref="O24:P24"/>
    <mergeCell ref="Q24:T24"/>
    <mergeCell ref="V20:X20"/>
    <mergeCell ref="Y20:Z20"/>
    <mergeCell ref="B21:Z21"/>
    <mergeCell ref="B22:H22"/>
    <mergeCell ref="I22:L22"/>
    <mergeCell ref="C23:H23"/>
    <mergeCell ref="I23:L23"/>
    <mergeCell ref="C24:H24"/>
    <mergeCell ref="I24:L24"/>
    <mergeCell ref="M22:N22"/>
    <mergeCell ref="O22:P22"/>
    <mergeCell ref="Q22:T22"/>
    <mergeCell ref="U22:X22"/>
    <mergeCell ref="Y22:Z22"/>
    <mergeCell ref="Q18:T18"/>
    <mergeCell ref="V18:Y18"/>
    <mergeCell ref="M19:N19"/>
    <mergeCell ref="O19:U19"/>
    <mergeCell ref="V19:X19"/>
    <mergeCell ref="K20:L20"/>
    <mergeCell ref="B17:F17"/>
    <mergeCell ref="G17:K17"/>
    <mergeCell ref="L17:P17"/>
    <mergeCell ref="B18:E18"/>
    <mergeCell ref="G18:J18"/>
    <mergeCell ref="L18:O18"/>
    <mergeCell ref="Y19:Z19"/>
    <mergeCell ref="B19:F19"/>
    <mergeCell ref="G19:H19"/>
    <mergeCell ref="I19:J19"/>
    <mergeCell ref="K19:L19"/>
    <mergeCell ref="M20:N20"/>
    <mergeCell ref="O20:U20"/>
    <mergeCell ref="B20:F20"/>
    <mergeCell ref="G20:H20"/>
    <mergeCell ref="I20:J20"/>
    <mergeCell ref="B13:D13"/>
    <mergeCell ref="E13:N13"/>
    <mergeCell ref="O13:P13"/>
    <mergeCell ref="Q13:Z13"/>
    <mergeCell ref="B12:D12"/>
    <mergeCell ref="E12:N12"/>
    <mergeCell ref="O12:P12"/>
    <mergeCell ref="Q12:Z12"/>
    <mergeCell ref="B15:D15"/>
    <mergeCell ref="E15:N15"/>
    <mergeCell ref="O15:P15"/>
    <mergeCell ref="Q15:Z15"/>
    <mergeCell ref="B14:D14"/>
    <mergeCell ref="E14:N14"/>
    <mergeCell ref="O14:P14"/>
    <mergeCell ref="Q14:Z14"/>
    <mergeCell ref="U8:Z8"/>
    <mergeCell ref="S9:Z9"/>
    <mergeCell ref="B2:Z2"/>
    <mergeCell ref="B3:Z3"/>
    <mergeCell ref="B5:Z5"/>
    <mergeCell ref="B6:Z6"/>
    <mergeCell ref="B10:N10"/>
    <mergeCell ref="O10:Z10"/>
    <mergeCell ref="B11:D11"/>
    <mergeCell ref="E11:N11"/>
    <mergeCell ref="O11:P11"/>
    <mergeCell ref="Q11:Z11"/>
  </mergeCells>
  <phoneticPr fontId="0" type="noConversion"/>
  <conditionalFormatting sqref="E13:E15 B21 M20 I23:I31 Y23:Y31 M23:O31">
    <cfRule type="cellIs" dxfId="5" priority="1" stopIfTrue="1" operator="equal">
      <formula>0</formula>
    </cfRule>
  </conditionalFormatting>
  <conditionalFormatting sqref="V17:W17 Q17">
    <cfRule type="cellIs" dxfId="4" priority="2" stopIfTrue="1" operator="equal">
      <formula>5</formula>
    </cfRule>
  </conditionalFormatting>
  <dataValidations count="4">
    <dataValidation allowBlank="1" showErrorMessage="1" promptTitle="Warning!" sqref="O11"/>
    <dataValidation allowBlank="1" showInputMessage="1" showErrorMessage="1" promptTitle="Warning!" prompt="Do not type in this cell. Information should be entered on the Merge Data sheet. " sqref="E13:E15 Q12:Q15"/>
    <dataValidation type="textLength" operator="equal" allowBlank="1" showInputMessage="1" showErrorMessage="1" errorTitle="ERROR" error="4 digits are required" sqref="G20:H20">
      <formula1>4</formula1>
    </dataValidation>
    <dataValidation type="decimal" operator="equal" allowBlank="1" showInputMessage="1" showErrorMessage="1" errorTitle="ERROR!" error="You typed a value over the formula that is incorrect. Check Your Math or re-enter the formula:  =sum(o23:o31)" sqref="O32:P32">
      <formula1>O33</formula1>
    </dataValidation>
  </dataValidations>
  <printOptions horizontalCentered="1"/>
  <pageMargins left="0.75" right="0.75" top="0.25" bottom="0.5" header="0.5" footer="0.25"/>
  <pageSetup scale="66" fitToHeight="0" orientation="landscape"/>
  <headerFooter>
    <oddFooter>&amp;L&amp;"Calibri,Bold"&amp;9On-the-Job Training (OJT): Skills Acquisition Training Outline (SATO)&amp;R&amp;9P a g e | &amp;P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N77"/>
  <sheetViews>
    <sheetView zoomScale="64" zoomScaleSheetLayoutView="72" workbookViewId="0">
      <selection activeCell="A3" sqref="A3"/>
    </sheetView>
  </sheetViews>
  <sheetFormatPr baseColWidth="10" defaultColWidth="0" defaultRowHeight="12.75" customHeight="1" zeroHeight="1" x14ac:dyDescent="0"/>
  <cols>
    <col min="1" max="1" width="1.83203125" customWidth="1"/>
    <col min="2" max="2" width="2.6640625" customWidth="1"/>
    <col min="3" max="11" width="15.6640625" customWidth="1"/>
    <col min="12" max="12" width="16.83203125" customWidth="1"/>
    <col min="13" max="13" width="15.6640625" customWidth="1"/>
    <col min="14" max="14" width="2.1640625" customWidth="1"/>
  </cols>
  <sheetData>
    <row r="1" spans="1:14" ht="14">
      <c r="A1" s="30"/>
      <c r="B1" s="30"/>
      <c r="C1" s="30"/>
      <c r="D1" s="30"/>
      <c r="E1" s="30"/>
      <c r="F1" s="30"/>
      <c r="G1" s="30"/>
      <c r="H1" s="30"/>
      <c r="I1" s="30"/>
      <c r="J1" s="30"/>
      <c r="K1" s="30"/>
      <c r="L1" s="30"/>
      <c r="M1" s="30"/>
      <c r="N1" s="30"/>
    </row>
    <row r="2" spans="1:14" ht="20">
      <c r="A2" s="309"/>
      <c r="B2" s="434" t="str">
        <f>ENTITY!A2</f>
        <v>Chicago Cook Workforce Partnership</v>
      </c>
      <c r="C2" s="434"/>
      <c r="D2" s="434"/>
      <c r="E2" s="434"/>
      <c r="F2" s="434"/>
      <c r="G2" s="434"/>
      <c r="H2" s="434"/>
      <c r="I2" s="434"/>
      <c r="J2" s="434"/>
      <c r="K2" s="434"/>
      <c r="L2" s="434"/>
      <c r="M2" s="434"/>
      <c r="N2" s="33"/>
    </row>
    <row r="3" spans="1:14" ht="20">
      <c r="A3" s="30"/>
      <c r="B3" s="434" t="s">
        <v>143</v>
      </c>
      <c r="C3" s="434"/>
      <c r="D3" s="434"/>
      <c r="E3" s="434"/>
      <c r="F3" s="434"/>
      <c r="G3" s="434"/>
      <c r="H3" s="434"/>
      <c r="I3" s="434"/>
      <c r="J3" s="434"/>
      <c r="K3" s="434"/>
      <c r="L3" s="434"/>
      <c r="M3" s="434"/>
      <c r="N3" s="33"/>
    </row>
    <row r="4" spans="1:14" ht="6" customHeight="1">
      <c r="A4" s="30"/>
      <c r="B4" s="37"/>
      <c r="C4" s="37"/>
      <c r="D4" s="37"/>
      <c r="E4" s="37"/>
      <c r="F4" s="37"/>
      <c r="G4" s="37"/>
      <c r="H4" s="37"/>
      <c r="I4" s="37"/>
      <c r="J4" s="37"/>
      <c r="K4" s="37"/>
      <c r="L4" s="37"/>
      <c r="M4" s="37"/>
      <c r="N4" s="34"/>
    </row>
    <row r="5" spans="1:14" ht="20">
      <c r="A5" s="30"/>
      <c r="B5" s="434" t="str">
        <f>IF(DATA!$F$5="","LWIA 7 Broker: ______________________","LWIA 7 OJT Broker: "&amp;DATA!$F$5)</f>
        <v>LWIA 7 Broker: ______________________</v>
      </c>
      <c r="C5" s="434"/>
      <c r="D5" s="434"/>
      <c r="E5" s="434"/>
      <c r="F5" s="434"/>
      <c r="G5" s="434"/>
      <c r="H5" s="434"/>
      <c r="I5" s="434"/>
      <c r="J5" s="434"/>
      <c r="K5" s="434"/>
      <c r="L5" s="434"/>
      <c r="M5" s="434"/>
      <c r="N5" s="33"/>
    </row>
    <row r="6" spans="1:14" ht="20">
      <c r="A6" s="30"/>
      <c r="B6" s="434" t="str">
        <f>IF(DATA!F2="","Employer Agreement # _______________________","Employer Agreement # "&amp;IF(DATA!$F$2="","",RIGHT(DATA!$F$3,2)&amp;"-"&amp;UPPER(DATA!$F$4)&amp;"-"&amp;DATA!$F$2))</f>
        <v>Employer Agreement # _______________________</v>
      </c>
      <c r="C6" s="434"/>
      <c r="D6" s="434"/>
      <c r="E6" s="434"/>
      <c r="F6" s="434"/>
      <c r="G6" s="434"/>
      <c r="H6" s="434"/>
      <c r="I6" s="434"/>
      <c r="J6" s="434"/>
      <c r="K6" s="434"/>
      <c r="L6" s="434"/>
      <c r="M6" s="434"/>
      <c r="N6" s="33"/>
    </row>
    <row r="7" spans="1:14" ht="9.75" customHeight="1">
      <c r="A7" s="30"/>
      <c r="B7" s="38"/>
      <c r="C7" s="39"/>
      <c r="D7" s="39"/>
      <c r="E7" s="39"/>
      <c r="F7" s="39"/>
      <c r="G7" s="39"/>
      <c r="H7" s="39"/>
      <c r="I7" s="39"/>
      <c r="J7" s="39"/>
      <c r="K7" s="39"/>
      <c r="L7" s="39"/>
      <c r="M7" s="39"/>
      <c r="N7" s="35"/>
    </row>
    <row r="8" spans="1:14" ht="9.75" customHeight="1">
      <c r="A8" s="30"/>
      <c r="B8" s="38"/>
      <c r="C8" s="39"/>
      <c r="D8" s="39"/>
      <c r="E8" s="39"/>
      <c r="F8" s="39"/>
      <c r="G8" s="39"/>
      <c r="H8" s="39"/>
      <c r="I8" s="39"/>
      <c r="J8" s="39"/>
      <c r="K8" s="52"/>
      <c r="L8" s="52"/>
      <c r="M8" s="52"/>
      <c r="N8" s="35"/>
    </row>
    <row r="9" spans="1:14" ht="20">
      <c r="A9" s="30"/>
      <c r="B9" s="40" t="s">
        <v>323</v>
      </c>
      <c r="C9" s="41"/>
      <c r="D9" s="41"/>
      <c r="E9" s="41"/>
      <c r="F9" s="41"/>
      <c r="G9" s="41"/>
      <c r="H9" s="41"/>
      <c r="I9" s="41"/>
      <c r="J9" s="41"/>
      <c r="K9" s="41"/>
      <c r="L9" s="41"/>
      <c r="M9" s="41"/>
      <c r="N9" s="36"/>
    </row>
    <row r="10" spans="1:14" ht="15.5" customHeight="1">
      <c r="A10" s="30"/>
      <c r="B10" s="435" t="s">
        <v>3</v>
      </c>
      <c r="C10" s="436"/>
      <c r="D10" s="436"/>
      <c r="E10" s="436"/>
      <c r="F10" s="436"/>
      <c r="G10" s="437"/>
      <c r="H10" s="112" t="s">
        <v>335</v>
      </c>
      <c r="I10" s="113"/>
      <c r="J10" s="114"/>
      <c r="K10" s="114"/>
      <c r="L10" s="114"/>
      <c r="M10" s="101" t="str">
        <f>IF(B11="","",IF(H11="","NO O*NET SOC CODE PROVIDED",""))</f>
        <v/>
      </c>
      <c r="N10" s="36"/>
    </row>
    <row r="11" spans="1:14" ht="15">
      <c r="A11" s="30"/>
      <c r="B11" s="426" t="str">
        <f>IF(E48="","",E48)</f>
        <v/>
      </c>
      <c r="C11" s="427"/>
      <c r="D11" s="427"/>
      <c r="E11" s="427"/>
      <c r="F11" s="427"/>
      <c r="G11" s="428"/>
      <c r="H11" s="426" t="str">
        <f>IF(E49="","",E49)</f>
        <v/>
      </c>
      <c r="I11" s="427"/>
      <c r="J11" s="427"/>
      <c r="K11" s="427"/>
      <c r="L11" s="427"/>
      <c r="M11" s="428"/>
      <c r="N11" s="36"/>
    </row>
    <row r="12" spans="1:14" ht="15">
      <c r="A12" s="30"/>
      <c r="B12" s="44" t="s">
        <v>325</v>
      </c>
      <c r="C12" s="45"/>
      <c r="D12" s="45"/>
      <c r="E12" s="45"/>
      <c r="F12" s="45"/>
      <c r="G12" s="45"/>
      <c r="H12" s="45"/>
      <c r="I12" s="45"/>
      <c r="J12" s="45"/>
      <c r="K12" s="45"/>
      <c r="L12" s="45"/>
      <c r="M12" s="46"/>
      <c r="N12" s="36"/>
    </row>
    <row r="13" spans="1:14" ht="15">
      <c r="A13" s="30"/>
      <c r="B13" s="420" t="str">
        <f>IF(E50="","",E50)</f>
        <v/>
      </c>
      <c r="C13" s="421"/>
      <c r="D13" s="421"/>
      <c r="E13" s="421"/>
      <c r="F13" s="421"/>
      <c r="G13" s="421"/>
      <c r="H13" s="421"/>
      <c r="I13" s="421"/>
      <c r="J13" s="421"/>
      <c r="K13" s="421"/>
      <c r="L13" s="421"/>
      <c r="M13" s="422"/>
      <c r="N13" s="36"/>
    </row>
    <row r="14" spans="1:14" ht="15">
      <c r="A14" s="30"/>
      <c r="B14" s="44" t="s">
        <v>38</v>
      </c>
      <c r="C14" s="45"/>
      <c r="D14" s="45"/>
      <c r="E14" s="45"/>
      <c r="F14" s="45"/>
      <c r="G14" s="45"/>
      <c r="H14" s="45"/>
      <c r="I14" s="45"/>
      <c r="J14" s="45"/>
      <c r="K14" s="45"/>
      <c r="L14" s="45"/>
      <c r="M14" s="46"/>
      <c r="N14" s="36"/>
    </row>
    <row r="15" spans="1:14" ht="15.5" customHeight="1">
      <c r="A15" s="30"/>
      <c r="B15" s="420" t="str">
        <f>IF(E51="","",E51)</f>
        <v/>
      </c>
      <c r="C15" s="432"/>
      <c r="D15" s="432"/>
      <c r="E15" s="432"/>
      <c r="F15" s="432"/>
      <c r="G15" s="432"/>
      <c r="H15" s="432"/>
      <c r="I15" s="432"/>
      <c r="J15" s="432"/>
      <c r="K15" s="432"/>
      <c r="L15" s="432"/>
      <c r="M15" s="433"/>
      <c r="N15" s="36"/>
    </row>
    <row r="16" spans="1:14" ht="15">
      <c r="A16" s="30"/>
      <c r="B16" s="44" t="s">
        <v>326</v>
      </c>
      <c r="C16" s="45"/>
      <c r="D16" s="45"/>
      <c r="E16" s="45"/>
      <c r="F16" s="45"/>
      <c r="G16" s="45"/>
      <c r="H16" s="45"/>
      <c r="I16" s="45"/>
      <c r="J16" s="45"/>
      <c r="K16" s="45"/>
      <c r="L16" s="45"/>
      <c r="M16" s="46"/>
      <c r="N16" s="36"/>
    </row>
    <row r="17" spans="1:14" ht="15">
      <c r="A17" s="30"/>
      <c r="B17" s="420" t="str">
        <f>IF(E52="","",E52)</f>
        <v/>
      </c>
      <c r="C17" s="421"/>
      <c r="D17" s="421"/>
      <c r="E17" s="421"/>
      <c r="F17" s="421"/>
      <c r="G17" s="421"/>
      <c r="H17" s="421"/>
      <c r="I17" s="421"/>
      <c r="J17" s="421"/>
      <c r="K17" s="421"/>
      <c r="L17" s="421"/>
      <c r="M17" s="422"/>
      <c r="N17" s="36"/>
    </row>
    <row r="18" spans="1:14" ht="15">
      <c r="A18" s="30"/>
      <c r="B18" s="44" t="s">
        <v>327</v>
      </c>
      <c r="C18" s="45"/>
      <c r="D18" s="45"/>
      <c r="E18" s="45"/>
      <c r="F18" s="45"/>
      <c r="G18" s="45"/>
      <c r="H18" s="45"/>
      <c r="I18" s="45"/>
      <c r="J18" s="45"/>
      <c r="K18" s="45"/>
      <c r="L18" s="45"/>
      <c r="M18" s="46"/>
      <c r="N18" s="36"/>
    </row>
    <row r="19" spans="1:14" ht="15">
      <c r="A19" s="30"/>
      <c r="B19" s="426" t="str">
        <f>IF(E55="","",E55)</f>
        <v/>
      </c>
      <c r="C19" s="427"/>
      <c r="D19" s="427"/>
      <c r="E19" s="427"/>
      <c r="F19" s="427"/>
      <c r="G19" s="427"/>
      <c r="H19" s="427"/>
      <c r="I19" s="427"/>
      <c r="J19" s="427"/>
      <c r="K19" s="427"/>
      <c r="L19" s="427"/>
      <c r="M19" s="428"/>
      <c r="N19" s="36"/>
    </row>
    <row r="20" spans="1:14" ht="15">
      <c r="A20" s="30"/>
      <c r="B20" s="44" t="s">
        <v>328</v>
      </c>
      <c r="C20" s="45"/>
      <c r="D20" s="45"/>
      <c r="E20" s="45"/>
      <c r="F20" s="45"/>
      <c r="G20" s="45"/>
      <c r="H20" s="45"/>
      <c r="I20" s="45"/>
      <c r="J20" s="45"/>
      <c r="K20" s="45"/>
      <c r="L20" s="45"/>
      <c r="M20" s="46"/>
      <c r="N20" s="36"/>
    </row>
    <row r="21" spans="1:14" ht="15">
      <c r="A21" s="30"/>
      <c r="B21" s="429" t="str">
        <f>IF(E53="","",E53)</f>
        <v/>
      </c>
      <c r="C21" s="430"/>
      <c r="D21" s="430"/>
      <c r="E21" s="430"/>
      <c r="F21" s="430"/>
      <c r="G21" s="430"/>
      <c r="H21" s="430"/>
      <c r="I21" s="430"/>
      <c r="J21" s="430"/>
      <c r="K21" s="430"/>
      <c r="L21" s="430"/>
      <c r="M21" s="431"/>
      <c r="N21" s="36"/>
    </row>
    <row r="22" spans="1:14" ht="15">
      <c r="A22" s="30"/>
      <c r="B22" s="44" t="s">
        <v>329</v>
      </c>
      <c r="C22" s="45"/>
      <c r="D22" s="45"/>
      <c r="E22" s="45"/>
      <c r="F22" s="45"/>
      <c r="G22" s="45"/>
      <c r="H22" s="45"/>
      <c r="I22" s="45"/>
      <c r="J22" s="45"/>
      <c r="K22" s="45"/>
      <c r="L22" s="45"/>
      <c r="M22" s="46"/>
      <c r="N22" s="36"/>
    </row>
    <row r="23" spans="1:14" ht="15">
      <c r="A23" s="30"/>
      <c r="B23" s="423" t="str">
        <f>IF(E54="","",E54)</f>
        <v/>
      </c>
      <c r="C23" s="424"/>
      <c r="D23" s="424"/>
      <c r="E23" s="424"/>
      <c r="F23" s="424"/>
      <c r="G23" s="424"/>
      <c r="H23" s="424"/>
      <c r="I23" s="424"/>
      <c r="J23" s="424"/>
      <c r="K23" s="424"/>
      <c r="L23" s="424"/>
      <c r="M23" s="425"/>
      <c r="N23" s="36"/>
    </row>
    <row r="24" spans="1:14" ht="15">
      <c r="A24" s="30"/>
      <c r="B24" s="44" t="s">
        <v>330</v>
      </c>
      <c r="C24" s="45"/>
      <c r="D24" s="45"/>
      <c r="E24" s="45"/>
      <c r="F24" s="45"/>
      <c r="G24" s="45"/>
      <c r="H24" s="45"/>
      <c r="I24" s="45"/>
      <c r="J24" s="45"/>
      <c r="K24" s="45"/>
      <c r="L24" s="45"/>
      <c r="M24" s="46"/>
      <c r="N24" s="36"/>
    </row>
    <row r="25" spans="1:14" ht="15">
      <c r="A25" s="30"/>
      <c r="B25" s="429" t="str">
        <f>IF(OR(E53="",E54=""),"",ROUNDDOWN(E53*E54,2))</f>
        <v/>
      </c>
      <c r="C25" s="430"/>
      <c r="D25" s="430"/>
      <c r="E25" s="430"/>
      <c r="F25" s="430"/>
      <c r="G25" s="430"/>
      <c r="H25" s="430"/>
      <c r="I25" s="430"/>
      <c r="J25" s="430"/>
      <c r="K25" s="430"/>
      <c r="L25" s="430"/>
      <c r="M25" s="431"/>
      <c r="N25" s="36"/>
    </row>
    <row r="26" spans="1:14" ht="15">
      <c r="A26" s="30"/>
      <c r="B26" s="44" t="s">
        <v>336</v>
      </c>
      <c r="C26" s="45"/>
      <c r="D26" s="45"/>
      <c r="E26" s="45"/>
      <c r="F26" s="47"/>
      <c r="G26" s="47" t="s">
        <v>39</v>
      </c>
      <c r="H26" s="45"/>
      <c r="I26" s="45"/>
      <c r="J26" s="45"/>
      <c r="K26" s="45"/>
      <c r="L26" s="45"/>
      <c r="M26" s="46"/>
      <c r="N26" s="36"/>
    </row>
    <row r="27" spans="1:14" ht="15">
      <c r="A27" s="30"/>
      <c r="B27" s="426" t="str">
        <f>IF(F49=0,"",F49)</f>
        <v/>
      </c>
      <c r="C27" s="427"/>
      <c r="D27" s="427"/>
      <c r="E27" s="427"/>
      <c r="F27" s="427"/>
      <c r="G27" s="427"/>
      <c r="H27" s="427"/>
      <c r="I27" s="427"/>
      <c r="J27" s="427"/>
      <c r="K27" s="427"/>
      <c r="L27" s="427"/>
      <c r="M27" s="428"/>
      <c r="N27" s="36"/>
    </row>
    <row r="28" spans="1:14" ht="15">
      <c r="A28" s="30"/>
      <c r="B28" s="44" t="s">
        <v>337</v>
      </c>
      <c r="C28" s="45"/>
      <c r="D28" s="45"/>
      <c r="E28" s="45"/>
      <c r="F28" s="45"/>
      <c r="G28" s="45"/>
      <c r="I28" s="45"/>
      <c r="J28" s="45"/>
      <c r="K28" s="45"/>
      <c r="L28" s="45"/>
      <c r="M28" s="102"/>
      <c r="N28" s="36"/>
    </row>
    <row r="29" spans="1:14" ht="15">
      <c r="A29" s="30"/>
      <c r="B29" s="429" t="str">
        <f>IF(OR(E48="",E53="",E54="",E56=""),"",IF((ROUNDDOWN(E53*E54,2)*F49)&gt;10000,10000,ROUNDDOWN(E53*E54,2)*F49))</f>
        <v/>
      </c>
      <c r="C29" s="430"/>
      <c r="D29" s="108"/>
      <c r="E29" s="108"/>
      <c r="F29" s="108"/>
      <c r="G29" s="108"/>
      <c r="H29" s="108"/>
      <c r="I29" s="108"/>
      <c r="J29" s="108"/>
      <c r="K29" s="108"/>
      <c r="L29" s="108"/>
      <c r="M29" s="109" t="str">
        <f>IF(OR(E48="",F49="",E53="",E54=""),"",IF((ROUNDDOWN(E53*E54,2)*F49)&gt;10000," $10,000.00 LIMIT IMPOSED AS ACTUAL CALCULATION EXCEEDS LIMIT",""))</f>
        <v/>
      </c>
      <c r="N29" s="36"/>
    </row>
    <row r="30" spans="1:14" ht="15">
      <c r="A30" s="30"/>
      <c r="B30" s="44" t="s">
        <v>331</v>
      </c>
      <c r="C30" s="45"/>
      <c r="D30" s="45"/>
      <c r="E30" s="45"/>
      <c r="F30" s="45"/>
      <c r="G30" s="45"/>
      <c r="H30" s="45"/>
      <c r="I30" s="45"/>
      <c r="J30" s="45"/>
      <c r="K30" s="45"/>
      <c r="L30" s="45"/>
      <c r="M30" s="46"/>
      <c r="N30" s="36"/>
    </row>
    <row r="31" spans="1:14" ht="15">
      <c r="A31" s="30"/>
      <c r="B31" s="426" t="str">
        <f>IF(E56="","",E56)</f>
        <v/>
      </c>
      <c r="C31" s="427"/>
      <c r="D31" s="427"/>
      <c r="E31" s="427"/>
      <c r="F31" s="427"/>
      <c r="G31" s="427"/>
      <c r="H31" s="427"/>
      <c r="I31" s="427"/>
      <c r="J31" s="427"/>
      <c r="K31" s="427"/>
      <c r="L31" s="427"/>
      <c r="M31" s="428"/>
      <c r="N31" s="36"/>
    </row>
    <row r="32" spans="1:14" ht="15">
      <c r="A32" s="30"/>
      <c r="B32" s="44" t="s">
        <v>332</v>
      </c>
      <c r="C32" s="45"/>
      <c r="D32" s="45"/>
      <c r="E32" s="45"/>
      <c r="F32" s="45"/>
      <c r="G32" s="45"/>
      <c r="H32" s="45"/>
      <c r="I32" s="45"/>
      <c r="J32" s="45"/>
      <c r="K32" s="45"/>
      <c r="L32" s="45"/>
      <c r="M32" s="46"/>
      <c r="N32" s="36"/>
    </row>
    <row r="33" spans="1:14" ht="15">
      <c r="A33" s="30"/>
      <c r="B33" s="429" t="str">
        <f>IF(F49=0,"",IF(OR(E48="",E53="",E54="",F49=""),"",B29*B31))</f>
        <v/>
      </c>
      <c r="C33" s="430"/>
      <c r="D33" s="430"/>
      <c r="E33" s="430"/>
      <c r="F33" s="430"/>
      <c r="G33" s="430"/>
      <c r="H33" s="430"/>
      <c r="I33" s="430"/>
      <c r="J33" s="430"/>
      <c r="K33" s="430"/>
      <c r="L33" s="430"/>
      <c r="M33" s="431"/>
      <c r="N33" s="36"/>
    </row>
    <row r="34" spans="1:14" ht="15">
      <c r="A34" s="30"/>
      <c r="B34" s="42"/>
      <c r="C34" s="42"/>
      <c r="D34" s="42"/>
      <c r="E34" s="42"/>
      <c r="F34" s="42"/>
      <c r="G34" s="42"/>
      <c r="H34" s="42"/>
      <c r="I34" s="42"/>
      <c r="J34" s="42"/>
      <c r="K34" s="42"/>
      <c r="L34" s="42"/>
      <c r="M34" s="42"/>
      <c r="N34" s="36"/>
    </row>
    <row r="35" spans="1:14" ht="20">
      <c r="A35" s="30"/>
      <c r="B35" s="40" t="s">
        <v>14</v>
      </c>
      <c r="C35" s="41"/>
      <c r="D35" s="41"/>
      <c r="E35" s="41"/>
      <c r="F35" s="41"/>
      <c r="G35" s="41"/>
      <c r="H35" s="41"/>
      <c r="I35" s="41"/>
      <c r="J35" s="41"/>
      <c r="K35" s="41"/>
      <c r="L35" s="41"/>
      <c r="M35" s="41"/>
      <c r="N35" s="36"/>
    </row>
    <row r="36" spans="1:14" ht="15">
      <c r="A36" s="30"/>
      <c r="B36" s="44" t="s">
        <v>338</v>
      </c>
      <c r="C36" s="45"/>
      <c r="D36" s="45"/>
      <c r="E36" s="45"/>
      <c r="F36" s="45"/>
      <c r="G36" s="46"/>
      <c r="H36" s="44" t="s">
        <v>342</v>
      </c>
      <c r="I36" s="45"/>
      <c r="J36" s="45"/>
      <c r="K36" s="45"/>
      <c r="L36" s="45"/>
      <c r="M36" s="46"/>
      <c r="N36" s="36"/>
    </row>
    <row r="37" spans="1:14" ht="15">
      <c r="A37" s="30"/>
      <c r="B37" s="426" t="str">
        <f>IF(E57="","",E57)</f>
        <v/>
      </c>
      <c r="C37" s="427"/>
      <c r="D37" s="427"/>
      <c r="E37" s="427"/>
      <c r="F37" s="427"/>
      <c r="G37" s="428"/>
      <c r="H37" s="426" t="str">
        <f>IF(E58="","",E58)</f>
        <v/>
      </c>
      <c r="I37" s="427"/>
      <c r="J37" s="427"/>
      <c r="K37" s="427"/>
      <c r="L37" s="427"/>
      <c r="M37" s="428"/>
      <c r="N37" s="36"/>
    </row>
    <row r="38" spans="1:14" ht="15">
      <c r="A38" s="30"/>
      <c r="B38" s="44" t="s">
        <v>333</v>
      </c>
      <c r="C38" s="45"/>
      <c r="D38" s="45"/>
      <c r="E38" s="45"/>
      <c r="F38" s="45"/>
      <c r="G38" s="45"/>
      <c r="H38" s="45"/>
      <c r="I38" s="45"/>
      <c r="J38" s="45"/>
      <c r="K38" s="45"/>
      <c r="L38" s="45"/>
      <c r="M38" s="46"/>
      <c r="N38" s="36"/>
    </row>
    <row r="39" spans="1:14" ht="15">
      <c r="A39" s="30"/>
      <c r="B39" s="426" t="str">
        <f>IF(DATA!F225="","",DATA!F225)</f>
        <v/>
      </c>
      <c r="C39" s="427"/>
      <c r="D39" s="427"/>
      <c r="E39" s="427"/>
      <c r="F39" s="427"/>
      <c r="G39" s="427"/>
      <c r="H39" s="427"/>
      <c r="I39" s="427"/>
      <c r="J39" s="427"/>
      <c r="K39" s="427"/>
      <c r="L39" s="427"/>
      <c r="M39" s="428"/>
      <c r="N39" s="36"/>
    </row>
    <row r="40" spans="1:14" ht="15">
      <c r="A40" s="30"/>
      <c r="B40" s="44" t="s">
        <v>334</v>
      </c>
      <c r="C40" s="45"/>
      <c r="D40" s="45"/>
      <c r="E40" s="45"/>
      <c r="F40" s="45"/>
      <c r="G40" s="45"/>
      <c r="H40" s="45"/>
      <c r="I40" s="45"/>
      <c r="J40" s="45"/>
      <c r="K40" s="45"/>
      <c r="L40" s="45"/>
      <c r="M40" s="46"/>
      <c r="N40" s="36"/>
    </row>
    <row r="41" spans="1:14" ht="15">
      <c r="A41" s="30"/>
      <c r="B41" s="438" t="str">
        <f>IF(DATA!F226="","",DATA!F226)</f>
        <v/>
      </c>
      <c r="C41" s="439"/>
      <c r="D41" s="439"/>
      <c r="E41" s="439"/>
      <c r="F41" s="439"/>
      <c r="G41" s="439"/>
      <c r="H41" s="439"/>
      <c r="I41" s="439"/>
      <c r="J41" s="439"/>
      <c r="K41" s="439"/>
      <c r="L41" s="439"/>
      <c r="M41" s="440"/>
      <c r="N41" s="36"/>
    </row>
    <row r="42" spans="1:14" ht="15">
      <c r="A42" s="30"/>
      <c r="B42" s="44" t="s">
        <v>339</v>
      </c>
      <c r="C42" s="45"/>
      <c r="D42" s="45"/>
      <c r="E42" s="45"/>
      <c r="F42" s="45"/>
      <c r="G42" s="45"/>
      <c r="H42" s="100"/>
      <c r="I42" s="45"/>
      <c r="J42" s="45"/>
      <c r="K42" s="45"/>
      <c r="L42" s="45"/>
      <c r="M42" s="101" t="str">
        <f>IF(E48="","",IF(AND(E61="NO",E62=""),"NO TRAINING LOCATION PROVIDED",""))</f>
        <v/>
      </c>
      <c r="N42" s="36"/>
    </row>
    <row r="43" spans="1:14" ht="15">
      <c r="A43" s="30"/>
      <c r="B43" s="43" t="str">
        <f>IF(E61="","",E61)</f>
        <v/>
      </c>
      <c r="C43" s="48"/>
      <c r="D43" s="49"/>
      <c r="E43" s="50" t="str">
        <f>IF(OR(DATA!F56="",DATA!F57="",DATA!F56="YES"),"","TRAINING WILL BE CONDUCTED AT:")</f>
        <v/>
      </c>
      <c r="F43" s="49" t="str">
        <f>IF(E62="","",IF(E61="YES","",E62))</f>
        <v/>
      </c>
      <c r="G43" s="48"/>
      <c r="H43" s="48"/>
      <c r="I43" s="49"/>
      <c r="J43" s="49"/>
      <c r="K43" s="49"/>
      <c r="L43" s="49"/>
      <c r="M43" s="51"/>
      <c r="N43" s="36"/>
    </row>
    <row r="44" spans="1:14" ht="3" customHeight="1">
      <c r="A44" s="30"/>
      <c r="B44" s="42"/>
      <c r="C44" s="42"/>
      <c r="D44" s="42"/>
      <c r="E44" s="42"/>
      <c r="F44" s="42"/>
      <c r="G44" s="42"/>
      <c r="H44" s="42"/>
      <c r="I44" s="42"/>
      <c r="J44" s="42"/>
      <c r="K44" s="42"/>
      <c r="L44" s="42"/>
      <c r="M44" s="42"/>
      <c r="N44" s="36"/>
    </row>
    <row r="45" spans="1:14" ht="7.75" customHeight="1">
      <c r="A45" s="30"/>
      <c r="B45" s="32"/>
      <c r="C45" s="32"/>
      <c r="D45" s="32"/>
      <c r="E45" s="32"/>
      <c r="F45" s="32"/>
      <c r="G45" s="32"/>
      <c r="H45" s="32"/>
      <c r="I45" s="32"/>
      <c r="J45" s="32"/>
      <c r="K45" s="32"/>
      <c r="L45" s="32"/>
      <c r="M45" s="32"/>
      <c r="N45" s="32"/>
    </row>
    <row r="46" spans="1:14" ht="12.75" hidden="1" customHeight="1"/>
    <row r="47" spans="1:14" ht="14" hidden="1">
      <c r="C47" s="103"/>
      <c r="D47" s="103"/>
      <c r="E47" s="103"/>
      <c r="F47" s="103"/>
      <c r="G47" s="103"/>
      <c r="H47" s="103"/>
      <c r="I47" s="103"/>
      <c r="J47" s="103"/>
      <c r="K47" s="103"/>
      <c r="L47" s="103"/>
      <c r="M47" s="103"/>
    </row>
    <row r="48" spans="1:14" ht="14" hidden="1">
      <c r="C48" s="120" t="s">
        <v>72</v>
      </c>
      <c r="D48" s="145">
        <v>214</v>
      </c>
      <c r="E48" s="122" t="str">
        <f>IF(VLOOKUP(D48,DATA!$C$2:$F$328,4,FALSE)="","",VLOOKUP(D48,DATA!$C$2:$F$328,4,FALSE))</f>
        <v/>
      </c>
      <c r="F48" s="103"/>
      <c r="G48" s="103"/>
      <c r="H48" s="103"/>
      <c r="I48" s="103"/>
      <c r="J48" s="103"/>
      <c r="K48" s="103"/>
      <c r="L48" s="103"/>
      <c r="M48" s="103"/>
    </row>
    <row r="49" spans="3:13" ht="14" hidden="1">
      <c r="C49" s="120" t="s">
        <v>73</v>
      </c>
      <c r="D49" s="121">
        <f>D48+1</f>
        <v>215</v>
      </c>
      <c r="E49" s="122" t="str">
        <f>IF(VLOOKUP(D49,DATA!$C$2:$F$328,4,FALSE)="","",VLOOKUP(D49,DATA!$C$2:$F$328,4,FALSE))</f>
        <v/>
      </c>
      <c r="F49" s="138">
        <f>IF(VLOOKUP(D49,DATA!$C$2:$F$328,2,FALSE)="","",VLOOKUP(D49,DATA!$C$2:$F$328,2,FALSE))</f>
        <v>0</v>
      </c>
      <c r="G49" s="103"/>
      <c r="H49" s="103"/>
      <c r="I49" s="103"/>
      <c r="J49" s="103"/>
      <c r="K49" s="103"/>
      <c r="L49" s="103"/>
      <c r="M49" s="103"/>
    </row>
    <row r="50" spans="3:13" ht="14" hidden="1">
      <c r="C50" s="120" t="s">
        <v>74</v>
      </c>
      <c r="D50" s="121">
        <f t="shared" ref="D50:D62" si="0">D49+1</f>
        <v>216</v>
      </c>
      <c r="E50" s="122" t="str">
        <f>IF(VLOOKUP(D50,DATA!$C$2:$F$328,4,FALSE)="","",VLOOKUP(D50,DATA!$C$2:$F$328,4,FALSE))</f>
        <v/>
      </c>
      <c r="F50" s="103"/>
      <c r="G50" s="103"/>
      <c r="H50" s="103"/>
      <c r="I50" s="103"/>
      <c r="J50" s="103"/>
      <c r="K50" s="103"/>
      <c r="L50" s="103"/>
      <c r="M50" s="103"/>
    </row>
    <row r="51" spans="3:13" ht="14" hidden="1">
      <c r="C51" s="120" t="s">
        <v>75</v>
      </c>
      <c r="D51" s="121">
        <f t="shared" si="0"/>
        <v>217</v>
      </c>
      <c r="E51" s="122" t="str">
        <f>IF(VLOOKUP(D51,DATA!$C$2:$F$328,4,FALSE)="","",VLOOKUP(D51,DATA!$C$2:$F$328,4,FALSE))</f>
        <v/>
      </c>
      <c r="F51" s="103"/>
      <c r="G51" s="103"/>
      <c r="H51" s="103"/>
      <c r="I51" s="103"/>
      <c r="J51" s="103"/>
      <c r="K51" s="103"/>
      <c r="L51" s="103"/>
      <c r="M51" s="103"/>
    </row>
    <row r="52" spans="3:13" ht="14" hidden="1">
      <c r="C52" s="120" t="s">
        <v>76</v>
      </c>
      <c r="D52" s="121">
        <f t="shared" si="0"/>
        <v>218</v>
      </c>
      <c r="E52" s="122" t="str">
        <f>IF(VLOOKUP(D52,DATA!$C$2:$F$328,4,FALSE)="","",VLOOKUP(D52,DATA!$C$2:$F$328,4,FALSE))</f>
        <v/>
      </c>
      <c r="F52" s="103"/>
      <c r="G52" s="103"/>
      <c r="H52" s="103"/>
      <c r="I52" s="103"/>
      <c r="J52" s="103"/>
      <c r="K52" s="103"/>
      <c r="L52" s="103"/>
      <c r="M52" s="103"/>
    </row>
    <row r="53" spans="3:13" ht="14" hidden="1">
      <c r="C53" s="120" t="s">
        <v>77</v>
      </c>
      <c r="D53" s="121">
        <f t="shared" si="0"/>
        <v>219</v>
      </c>
      <c r="E53" s="139" t="str">
        <f>IF(VLOOKUP(D53,DATA!$C$2:$F$328,4,FALSE)="","",VLOOKUP(D53,DATA!$C$2:$F$328,4,FALSE))</f>
        <v/>
      </c>
      <c r="F53" s="103"/>
      <c r="G53" s="103"/>
      <c r="H53" s="103"/>
      <c r="I53" s="103"/>
      <c r="J53" s="103"/>
      <c r="K53" s="103"/>
      <c r="L53" s="103"/>
      <c r="M53" s="103"/>
    </row>
    <row r="54" spans="3:13" ht="14" hidden="1">
      <c r="C54" s="120" t="s">
        <v>78</v>
      </c>
      <c r="D54" s="121">
        <f t="shared" si="0"/>
        <v>220</v>
      </c>
      <c r="E54" s="140" t="str">
        <f>IF(VLOOKUP(D54,DATA!$C$2:$F$328,4,FALSE)="","",VLOOKUP(D54,DATA!$C$2:$F$328,4,FALSE))</f>
        <v/>
      </c>
      <c r="F54" s="103"/>
      <c r="G54" s="103"/>
      <c r="H54" s="103"/>
      <c r="I54" s="103"/>
      <c r="J54" s="103"/>
      <c r="K54" s="103"/>
      <c r="L54" s="103"/>
      <c r="M54" s="103"/>
    </row>
    <row r="55" spans="3:13" ht="14" hidden="1">
      <c r="C55" s="120" t="s">
        <v>79</v>
      </c>
      <c r="D55" s="121">
        <f t="shared" si="0"/>
        <v>221</v>
      </c>
      <c r="E55" s="141" t="str">
        <f>IF(VLOOKUP(D55,DATA!$C$2:$F$328,4,FALSE)="","",VLOOKUP(D55,DATA!$C$2:$F$328,4,FALSE))</f>
        <v/>
      </c>
      <c r="F55" s="103"/>
      <c r="G55" s="103"/>
      <c r="H55" s="103"/>
      <c r="I55" s="103"/>
      <c r="J55" s="103"/>
      <c r="K55" s="103"/>
      <c r="L55" s="103"/>
      <c r="M55" s="103"/>
    </row>
    <row r="56" spans="3:13" ht="14" hidden="1">
      <c r="C56" s="120" t="s">
        <v>80</v>
      </c>
      <c r="D56" s="121">
        <f t="shared" si="0"/>
        <v>222</v>
      </c>
      <c r="E56" s="141" t="str">
        <f>IF(VLOOKUP(D56,DATA!$C$2:$F$328,4,FALSE)="","",VLOOKUP(D56,DATA!$C$2:$F$328,4,FALSE))</f>
        <v/>
      </c>
      <c r="F56" s="103"/>
      <c r="G56" s="103"/>
      <c r="H56" s="103"/>
      <c r="I56" s="103"/>
      <c r="J56" s="103"/>
      <c r="K56" s="103"/>
      <c r="L56" s="103"/>
      <c r="M56" s="103"/>
    </row>
    <row r="57" spans="3:13" ht="14" hidden="1">
      <c r="C57" s="120" t="s">
        <v>81</v>
      </c>
      <c r="D57" s="121">
        <f t="shared" si="0"/>
        <v>223</v>
      </c>
      <c r="E57" s="122" t="str">
        <f>IF(VLOOKUP(D57,DATA!$C$2:$F$328,4,FALSE)="","",VLOOKUP(D57,DATA!$C$2:$F$328,4,FALSE))</f>
        <v/>
      </c>
      <c r="F57" s="103"/>
      <c r="G57" s="103"/>
      <c r="H57" s="103"/>
      <c r="I57" s="103"/>
      <c r="J57" s="103"/>
      <c r="K57" s="103"/>
      <c r="L57" s="103"/>
      <c r="M57" s="103"/>
    </row>
    <row r="58" spans="3:13" ht="14" hidden="1">
      <c r="C58" s="120" t="s">
        <v>82</v>
      </c>
      <c r="D58" s="121">
        <f t="shared" si="0"/>
        <v>224</v>
      </c>
      <c r="E58" s="122" t="str">
        <f>IF(VLOOKUP(D58,DATA!$C$2:$F$328,4,FALSE)="","",VLOOKUP(D58,DATA!$C$2:$F$328,4,FALSE))</f>
        <v/>
      </c>
      <c r="F58" s="103"/>
      <c r="G58" s="103"/>
      <c r="H58" s="103"/>
      <c r="I58" s="103"/>
      <c r="J58" s="103"/>
      <c r="K58" s="103"/>
      <c r="L58" s="103"/>
      <c r="M58" s="103"/>
    </row>
    <row r="59" spans="3:13" ht="14" hidden="1">
      <c r="C59" s="120" t="s">
        <v>83</v>
      </c>
      <c r="D59" s="121">
        <f t="shared" si="0"/>
        <v>225</v>
      </c>
      <c r="E59" s="122" t="str">
        <f>IF(VLOOKUP(D59,DATA!$C$2:$F$328,4,FALSE)="","",VLOOKUP(D59,DATA!$C$2:$F$328,4,FALSE))</f>
        <v/>
      </c>
      <c r="F59" s="103"/>
      <c r="G59" s="103"/>
      <c r="H59" s="103"/>
      <c r="I59" s="103"/>
      <c r="J59" s="103"/>
      <c r="K59" s="103"/>
      <c r="L59" s="103"/>
      <c r="M59" s="103"/>
    </row>
    <row r="60" spans="3:13" ht="14" hidden="1">
      <c r="C60" s="120" t="s">
        <v>84</v>
      </c>
      <c r="D60" s="121">
        <f t="shared" si="0"/>
        <v>226</v>
      </c>
      <c r="E60" s="142" t="str">
        <f>IF(VLOOKUP(D60,DATA!$C$2:$F$328,4,FALSE)="","",VLOOKUP(D60,DATA!$C$2:$F$328,4,FALSE))</f>
        <v/>
      </c>
      <c r="F60" s="103"/>
      <c r="G60" s="103"/>
      <c r="H60" s="103"/>
      <c r="I60" s="103"/>
      <c r="J60" s="103"/>
      <c r="K60" s="103"/>
      <c r="L60" s="103"/>
      <c r="M60" s="103"/>
    </row>
    <row r="61" spans="3:13" ht="14" hidden="1">
      <c r="C61" s="120" t="s">
        <v>85</v>
      </c>
      <c r="D61" s="121">
        <f t="shared" si="0"/>
        <v>227</v>
      </c>
      <c r="E61" s="122" t="str">
        <f>IF(VLOOKUP(D61,DATA!$C$2:$F$328,4,FALSE)="","",VLOOKUP(D61,DATA!$C$2:$F$328,4,FALSE))</f>
        <v/>
      </c>
      <c r="F61" s="103"/>
      <c r="G61" s="103"/>
      <c r="H61" s="103"/>
      <c r="I61" s="103"/>
      <c r="J61" s="103"/>
      <c r="K61" s="103"/>
      <c r="L61" s="103"/>
      <c r="M61" s="103"/>
    </row>
    <row r="62" spans="3:13" ht="14" hidden="1">
      <c r="C62" s="120" t="s">
        <v>86</v>
      </c>
      <c r="D62" s="121">
        <f t="shared" si="0"/>
        <v>228</v>
      </c>
      <c r="E62" s="122" t="str">
        <f>IF(VLOOKUP(D62,DATA!$C$2:$F$328,4,FALSE)="","",VLOOKUP(D62,DATA!$C$2:$F$328,4,FALSE))</f>
        <v/>
      </c>
      <c r="F62" s="103"/>
      <c r="G62" s="103"/>
      <c r="H62" s="103"/>
      <c r="I62" s="103"/>
      <c r="J62" s="103"/>
      <c r="K62" s="103"/>
      <c r="L62" s="103"/>
      <c r="M62" s="103"/>
    </row>
    <row r="63" spans="3:13" ht="14" hidden="1">
      <c r="C63" s="120"/>
      <c r="D63" s="143"/>
      <c r="E63" s="103"/>
      <c r="F63" s="103"/>
      <c r="G63" s="103"/>
      <c r="H63" s="103"/>
      <c r="I63" s="103"/>
      <c r="J63" s="103"/>
      <c r="K63" s="103"/>
      <c r="L63" s="103"/>
      <c r="M63" s="103"/>
    </row>
    <row r="64" spans="3:13" ht="14" hidden="1">
      <c r="D64" s="115"/>
    </row>
    <row r="65" spans="4:4" ht="14" hidden="1">
      <c r="D65" s="115"/>
    </row>
    <row r="66" spans="4:4" ht="14" hidden="1">
      <c r="D66" s="115"/>
    </row>
    <row r="67" spans="4:4" ht="14" hidden="1">
      <c r="D67" s="115"/>
    </row>
    <row r="68" spans="4:4" ht="14" hidden="1">
      <c r="D68" s="115"/>
    </row>
    <row r="69" spans="4:4" ht="14" hidden="1">
      <c r="D69" s="115"/>
    </row>
    <row r="70" spans="4:4" ht="14" hidden="1">
      <c r="D70" s="115"/>
    </row>
    <row r="71" spans="4:4" ht="14" hidden="1">
      <c r="D71" s="115"/>
    </row>
    <row r="72" spans="4:4" ht="14" hidden="1">
      <c r="D72" s="115"/>
    </row>
    <row r="73" spans="4:4" ht="14" hidden="1">
      <c r="D73" s="115"/>
    </row>
    <row r="74" spans="4:4" ht="14" hidden="1">
      <c r="D74" s="115"/>
    </row>
    <row r="75" spans="4:4" ht="14" hidden="1">
      <c r="D75" s="115"/>
    </row>
    <row r="76" spans="4:4" ht="14" hidden="1">
      <c r="D76" s="115"/>
    </row>
    <row r="77" spans="4:4" ht="14" hidden="1">
      <c r="D77" s="115"/>
    </row>
  </sheetData>
  <sheetProtection password="932F" sheet="1" objects="1" scenarios="1" selectLockedCells="1" selectUnlockedCells="1"/>
  <mergeCells count="22">
    <mergeCell ref="B23:M23"/>
    <mergeCell ref="B15:M15"/>
    <mergeCell ref="B17:M17"/>
    <mergeCell ref="B19:M19"/>
    <mergeCell ref="B21:M21"/>
    <mergeCell ref="B41:M41"/>
    <mergeCell ref="B25:M25"/>
    <mergeCell ref="B27:M27"/>
    <mergeCell ref="B29:C29"/>
    <mergeCell ref="B31:M31"/>
    <mergeCell ref="B33:M33"/>
    <mergeCell ref="B37:G37"/>
    <mergeCell ref="H37:M37"/>
    <mergeCell ref="B39:M39"/>
    <mergeCell ref="B13:M13"/>
    <mergeCell ref="B2:M2"/>
    <mergeCell ref="B3:M3"/>
    <mergeCell ref="B5:M5"/>
    <mergeCell ref="B6:M6"/>
    <mergeCell ref="B10:G10"/>
    <mergeCell ref="B11:G11"/>
    <mergeCell ref="H11:M11"/>
  </mergeCells>
  <phoneticPr fontId="0" type="noConversion"/>
  <printOptions horizontalCentered="1"/>
  <pageMargins left="0.75" right="0.75" top="0.5" bottom="0.5" header="0.5" footer="0.25"/>
  <pageSetup scale="76" fitToHeight="0" orientation="landscape"/>
  <headerFooter>
    <oddFooter>&amp;L&amp;"Calibri,Bold"&amp;9On-the-Job Training (OJT): Skills Acquisition Training Outline (SATO)&amp;R&amp;9P  a  g  e  |  &amp;P of &amp;N</oddFooter>
  </headerFooter>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workbookViewId="0">
      <selection activeCell="A3" sqref="A3"/>
    </sheetView>
  </sheetViews>
  <sheetFormatPr baseColWidth="10" defaultColWidth="0" defaultRowHeight="14" zeroHeight="1" x14ac:dyDescent="0"/>
  <cols>
    <col min="1" max="1" width="1.6640625" customWidth="1"/>
    <col min="2" max="2" width="2.6640625" customWidth="1"/>
    <col min="3" max="34" width="2.83203125" customWidth="1"/>
    <col min="35" max="35" width="1.6640625" customWidth="1"/>
  </cols>
  <sheetData>
    <row r="1" spans="1:35" ht="6.7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35" ht="15">
      <c r="A2" s="309"/>
      <c r="B2" s="411" t="str">
        <f>ENTITY!A2</f>
        <v>Chicago Cook Workforce Partnership</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30"/>
    </row>
    <row r="3" spans="1:35" ht="15">
      <c r="A3" s="30"/>
      <c r="B3" s="411" t="s">
        <v>143</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30"/>
    </row>
    <row r="4" spans="1:35" ht="4.75" customHeight="1">
      <c r="A4" s="30"/>
      <c r="B4" s="54"/>
      <c r="C4" s="54"/>
      <c r="D4" s="54"/>
      <c r="E4" s="54"/>
      <c r="F4" s="54"/>
      <c r="G4" s="54"/>
      <c r="H4" s="54"/>
      <c r="I4" s="54"/>
      <c r="J4" s="54"/>
      <c r="K4" s="54"/>
      <c r="L4" s="54"/>
      <c r="M4" s="54"/>
      <c r="N4" s="54"/>
      <c r="O4" s="54"/>
      <c r="P4" s="54"/>
      <c r="Q4" s="54"/>
      <c r="R4" s="54"/>
      <c r="S4" s="54"/>
      <c r="T4" s="54"/>
      <c r="U4" s="54"/>
      <c r="V4" s="54"/>
      <c r="W4" s="54"/>
      <c r="X4" s="54"/>
      <c r="Y4" s="54"/>
      <c r="Z4" s="54"/>
      <c r="AA4" s="54"/>
      <c r="AB4" s="55"/>
      <c r="AC4" s="56"/>
      <c r="AD4" s="54"/>
      <c r="AE4" s="55"/>
      <c r="AF4" s="56"/>
      <c r="AG4" s="54"/>
      <c r="AH4" s="54"/>
      <c r="AI4" s="30"/>
    </row>
    <row r="5" spans="1:35" ht="15">
      <c r="A5" s="30"/>
      <c r="B5" s="411" t="str">
        <f>IF(DATA!$F$5="","LWIA 7 Broker: ______________________","LWIA 7 OJT Broker: "&amp;DATA!$F$5)</f>
        <v>LWIA 7 Broker: ______________________</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30"/>
    </row>
    <row r="6" spans="1:35" ht="15">
      <c r="A6" s="30"/>
      <c r="B6" s="411" t="str">
        <f>IF(DATA!F2="","Employer Agreement # _______________________","Employer Agreement # "&amp;IF(DATA!$F$2="","",RIGHT(DATA!$F$3,2)&amp;"-"&amp;UPPER(DATA!$F$4)&amp;"-"&amp;DATA!$F$2))</f>
        <v>Employer Agreement # _______________________</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30"/>
    </row>
    <row r="7" spans="1:35" ht="15">
      <c r="A7" s="30"/>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30"/>
    </row>
    <row r="8" spans="1:35">
      <c r="A8" s="30"/>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30"/>
    </row>
    <row r="9" spans="1:35" ht="15">
      <c r="A9" s="30"/>
      <c r="B9" s="57" t="s">
        <v>281</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30"/>
    </row>
    <row r="10" spans="1:35">
      <c r="A10" s="30"/>
      <c r="B10" s="58" t="s">
        <v>279</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30"/>
    </row>
    <row r="11" spans="1:35">
      <c r="A11" s="30"/>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30"/>
    </row>
    <row r="12" spans="1:35" ht="15">
      <c r="A12" s="30"/>
      <c r="B12" s="59" t="s">
        <v>280</v>
      </c>
      <c r="C12" s="54"/>
      <c r="D12" s="54"/>
      <c r="E12" s="54"/>
      <c r="F12" s="441" t="str">
        <f>IF(Z47="","",Z47)</f>
        <v/>
      </c>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54"/>
      <c r="AI12" s="30"/>
    </row>
    <row r="13" spans="1:35">
      <c r="A13" s="30"/>
      <c r="B13" s="54"/>
      <c r="C13" s="54"/>
      <c r="D13" s="54"/>
      <c r="E13" s="54"/>
      <c r="F13" s="67"/>
      <c r="G13" s="67"/>
      <c r="H13" s="67"/>
      <c r="I13" s="67"/>
      <c r="J13" s="67"/>
      <c r="K13" s="67"/>
      <c r="L13" s="67"/>
      <c r="M13" s="67"/>
      <c r="N13" s="67"/>
      <c r="O13" s="67"/>
      <c r="P13" s="67"/>
      <c r="Q13" s="67"/>
      <c r="R13" s="67"/>
      <c r="S13" s="67"/>
      <c r="T13" s="67"/>
      <c r="U13" s="67"/>
      <c r="V13" s="67"/>
      <c r="W13" s="67"/>
      <c r="X13" s="67"/>
      <c r="Y13" s="67"/>
      <c r="Z13" s="67"/>
      <c r="AA13" s="67"/>
      <c r="AB13" s="67"/>
      <c r="AC13" s="97"/>
      <c r="AD13" s="67"/>
      <c r="AE13" s="67"/>
      <c r="AF13" s="97"/>
      <c r="AG13" s="67"/>
      <c r="AH13" s="54"/>
      <c r="AI13" s="30"/>
    </row>
    <row r="14" spans="1:35">
      <c r="A14" s="30"/>
      <c r="B14" s="54"/>
      <c r="C14" s="54" t="s">
        <v>272</v>
      </c>
      <c r="D14" s="54" t="s">
        <v>381</v>
      </c>
      <c r="E14" s="54"/>
      <c r="F14" s="54"/>
      <c r="G14" s="54"/>
      <c r="H14" s="54"/>
      <c r="I14" s="54"/>
      <c r="J14" s="54"/>
      <c r="K14" s="54"/>
      <c r="L14" s="54"/>
      <c r="M14" s="54"/>
      <c r="N14" s="54"/>
      <c r="O14" s="54"/>
      <c r="P14" s="54"/>
      <c r="Q14" s="54"/>
      <c r="R14" s="54"/>
      <c r="S14" s="54"/>
      <c r="T14" s="54"/>
      <c r="U14" s="54"/>
      <c r="V14" s="54"/>
      <c r="W14" s="54"/>
      <c r="X14" s="54"/>
      <c r="Y14" s="54"/>
      <c r="Z14" s="54"/>
      <c r="AA14" s="54"/>
      <c r="AB14" s="62" t="s">
        <v>223</v>
      </c>
      <c r="AC14" s="68" t="str">
        <f>IF(Z49="","",IF(Z49="YES","X",""))</f>
        <v/>
      </c>
      <c r="AD14" s="63"/>
      <c r="AE14" s="62" t="s">
        <v>224</v>
      </c>
      <c r="AF14" s="68" t="str">
        <f>IF(Z49="","",IF(Z49="YES","","X"))</f>
        <v/>
      </c>
      <c r="AG14" s="63"/>
      <c r="AH14" s="54"/>
      <c r="AI14" s="30"/>
    </row>
    <row r="15" spans="1:35" ht="7" customHeight="1">
      <c r="A15" s="30"/>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5"/>
      <c r="AC15" s="66"/>
      <c r="AD15" s="54"/>
      <c r="AE15" s="55"/>
      <c r="AF15" s="66"/>
      <c r="AG15" s="54"/>
      <c r="AH15" s="54"/>
      <c r="AI15" s="30"/>
    </row>
    <row r="16" spans="1:35">
      <c r="A16" s="30"/>
      <c r="B16" s="54"/>
      <c r="C16" s="54"/>
      <c r="D16" s="54" t="s">
        <v>379</v>
      </c>
      <c r="E16" s="54"/>
      <c r="F16" s="54"/>
      <c r="G16" s="54"/>
      <c r="H16" s="54"/>
      <c r="I16" s="54"/>
      <c r="J16" s="54"/>
      <c r="K16" s="54"/>
      <c r="L16" s="54"/>
      <c r="M16" s="54"/>
      <c r="N16" s="54"/>
      <c r="O16" s="54"/>
      <c r="P16" s="54"/>
      <c r="Q16" s="54"/>
      <c r="R16" s="54"/>
      <c r="S16" s="54"/>
      <c r="T16" s="54"/>
      <c r="U16" s="54"/>
      <c r="V16" s="54"/>
      <c r="W16" s="54"/>
      <c r="X16" s="54"/>
      <c r="Y16" s="54"/>
      <c r="Z16" s="54"/>
      <c r="AA16" s="54"/>
      <c r="AB16" s="55"/>
      <c r="AC16" s="56"/>
      <c r="AD16" s="54"/>
      <c r="AE16" s="55"/>
      <c r="AF16" s="56"/>
      <c r="AG16" s="54"/>
      <c r="AH16" s="54"/>
      <c r="AI16" s="30"/>
    </row>
    <row r="17" spans="1:35">
      <c r="A17" s="30"/>
      <c r="B17" s="54"/>
      <c r="C17" s="54"/>
      <c r="D17" s="54" t="s">
        <v>380</v>
      </c>
      <c r="E17" s="54"/>
      <c r="F17" s="54"/>
      <c r="G17" s="54"/>
      <c r="H17" s="54"/>
      <c r="I17" s="54"/>
      <c r="J17" s="54"/>
      <c r="K17" s="54"/>
      <c r="L17" s="54"/>
      <c r="M17" s="54"/>
      <c r="N17" s="54"/>
      <c r="O17" s="54"/>
      <c r="P17" s="54"/>
      <c r="Q17" s="54"/>
      <c r="R17" s="54"/>
      <c r="S17" s="54"/>
      <c r="T17" s="54"/>
      <c r="U17" s="54"/>
      <c r="V17" s="54"/>
      <c r="W17" s="54"/>
      <c r="X17" s="54"/>
      <c r="Y17" s="54"/>
      <c r="Z17" s="54"/>
      <c r="AA17" s="54"/>
      <c r="AB17" s="55"/>
      <c r="AC17" s="56"/>
      <c r="AD17" s="54"/>
      <c r="AE17" s="55"/>
      <c r="AF17" s="56"/>
      <c r="AG17" s="54"/>
      <c r="AH17" s="54"/>
      <c r="AI17" s="30"/>
    </row>
    <row r="18" spans="1:35">
      <c r="A18" s="30"/>
      <c r="B18" s="54"/>
      <c r="C18" s="54"/>
      <c r="D18" s="54"/>
      <c r="E18" s="54"/>
      <c r="F18" s="54"/>
      <c r="G18" s="54"/>
      <c r="H18" s="54"/>
      <c r="I18" s="54"/>
      <c r="J18" s="54"/>
      <c r="K18" s="54"/>
      <c r="L18" s="54"/>
      <c r="M18" s="54"/>
      <c r="N18" s="54"/>
      <c r="O18" s="54"/>
      <c r="P18" s="54"/>
      <c r="Q18" s="60"/>
      <c r="R18" s="60"/>
      <c r="S18" s="60"/>
      <c r="T18" s="60"/>
      <c r="U18" s="60"/>
      <c r="V18" s="60"/>
      <c r="W18" s="60"/>
      <c r="X18" s="60"/>
      <c r="Y18" s="60"/>
      <c r="Z18" s="60"/>
      <c r="AA18" s="60"/>
      <c r="AB18" s="60"/>
      <c r="AC18" s="65"/>
      <c r="AD18" s="60"/>
      <c r="AE18" s="60"/>
      <c r="AF18" s="65"/>
      <c r="AG18" s="60"/>
      <c r="AH18" s="54"/>
      <c r="AI18" s="30"/>
    </row>
    <row r="19" spans="1:35">
      <c r="A19" s="30"/>
      <c r="B19" s="54"/>
      <c r="C19" s="54" t="s">
        <v>276</v>
      </c>
      <c r="D19" s="54" t="s">
        <v>286</v>
      </c>
      <c r="E19" s="54"/>
      <c r="F19" s="54"/>
      <c r="G19" s="54"/>
      <c r="H19" s="54"/>
      <c r="I19" s="54"/>
      <c r="J19" s="54"/>
      <c r="K19" s="54"/>
      <c r="L19" s="54"/>
      <c r="M19" s="54"/>
      <c r="N19" s="54"/>
      <c r="O19" s="54"/>
      <c r="P19" s="54"/>
      <c r="Q19" s="54"/>
      <c r="R19" s="54"/>
      <c r="S19" s="54"/>
      <c r="T19" s="54"/>
      <c r="U19" s="54"/>
      <c r="V19" s="54"/>
      <c r="W19" s="54"/>
      <c r="X19" s="54"/>
      <c r="Y19" s="54"/>
      <c r="Z19" s="54"/>
      <c r="AA19" s="54"/>
      <c r="AB19" s="62" t="s">
        <v>223</v>
      </c>
      <c r="AC19" s="68" t="str">
        <f>IF(Z50="","",IF(Z50="YES","X",""))</f>
        <v/>
      </c>
      <c r="AD19" s="63"/>
      <c r="AE19" s="62" t="s">
        <v>224</v>
      </c>
      <c r="AF19" s="68" t="str">
        <f>IF(Z50="","",IF(Z50="YES","","X"))</f>
        <v/>
      </c>
      <c r="AG19" s="63"/>
      <c r="AH19" s="54"/>
      <c r="AI19" s="30"/>
    </row>
    <row r="20" spans="1:35">
      <c r="A20" s="30"/>
      <c r="B20" s="54"/>
      <c r="C20" s="54"/>
      <c r="D20" s="61" t="s">
        <v>375</v>
      </c>
      <c r="E20" s="54"/>
      <c r="F20" s="54"/>
      <c r="G20" s="54"/>
      <c r="H20" s="54"/>
      <c r="I20" s="54"/>
      <c r="J20" s="54"/>
      <c r="K20" s="54"/>
      <c r="L20" s="54"/>
      <c r="M20" s="54"/>
      <c r="N20" s="54"/>
      <c r="O20" s="54"/>
      <c r="P20" s="54"/>
      <c r="Q20" s="54"/>
      <c r="R20" s="54"/>
      <c r="S20" s="54"/>
      <c r="T20" s="54"/>
      <c r="U20" s="54"/>
      <c r="V20" s="54"/>
      <c r="W20" s="54"/>
      <c r="X20" s="54"/>
      <c r="Y20" s="54"/>
      <c r="Z20" s="54"/>
      <c r="AA20" s="54"/>
      <c r="AB20" s="54"/>
      <c r="AC20" s="67"/>
      <c r="AD20" s="54"/>
      <c r="AE20" s="54"/>
      <c r="AF20" s="67"/>
      <c r="AG20" s="54"/>
      <c r="AH20" s="54"/>
      <c r="AI20" s="30"/>
    </row>
    <row r="21" spans="1:35" ht="7" customHeight="1">
      <c r="A21" s="30"/>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30"/>
    </row>
    <row r="22" spans="1:35">
      <c r="A22" s="30"/>
      <c r="B22" s="54"/>
      <c r="C22" s="54"/>
      <c r="D22" s="61" t="s">
        <v>373</v>
      </c>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30"/>
    </row>
    <row r="23" spans="1:35">
      <c r="A23" s="30"/>
      <c r="B23" s="54"/>
      <c r="C23" s="54"/>
      <c r="D23" s="61" t="s">
        <v>374</v>
      </c>
      <c r="E23" s="54"/>
      <c r="F23" s="54"/>
      <c r="G23" s="54"/>
      <c r="H23" s="54"/>
      <c r="I23" s="54"/>
      <c r="J23" s="54"/>
      <c r="K23" s="54"/>
      <c r="L23" s="54"/>
      <c r="M23" s="54"/>
      <c r="N23" s="54"/>
      <c r="O23" s="54"/>
      <c r="P23" s="54"/>
      <c r="Q23" s="54"/>
      <c r="R23" s="54"/>
      <c r="S23" s="54"/>
      <c r="T23" s="54"/>
      <c r="U23" s="54"/>
      <c r="V23" s="54"/>
      <c r="W23" s="54"/>
      <c r="X23" s="54"/>
      <c r="Y23" s="54"/>
      <c r="Z23" s="54"/>
      <c r="AA23" s="54"/>
      <c r="AB23" s="55"/>
      <c r="AC23" s="56"/>
      <c r="AD23" s="54"/>
      <c r="AE23" s="55"/>
      <c r="AF23" s="56"/>
      <c r="AG23" s="54"/>
      <c r="AH23" s="54"/>
      <c r="AI23" s="30"/>
    </row>
    <row r="24" spans="1:35">
      <c r="A24" s="30"/>
      <c r="B24" s="54"/>
      <c r="C24" s="54"/>
      <c r="D24" s="54"/>
      <c r="E24" s="54"/>
      <c r="F24" s="54"/>
      <c r="G24" s="54"/>
      <c r="H24" s="54"/>
      <c r="I24" s="54"/>
      <c r="J24" s="54"/>
      <c r="K24" s="54"/>
      <c r="L24" s="54"/>
      <c r="M24" s="54"/>
      <c r="N24" s="54"/>
      <c r="O24" s="54"/>
      <c r="P24" s="54"/>
      <c r="Q24" s="60"/>
      <c r="R24" s="60"/>
      <c r="S24" s="60"/>
      <c r="T24" s="60"/>
      <c r="U24" s="60"/>
      <c r="V24" s="60"/>
      <c r="W24" s="60"/>
      <c r="X24" s="60"/>
      <c r="Y24" s="60"/>
      <c r="Z24" s="60"/>
      <c r="AA24" s="60"/>
      <c r="AB24" s="60"/>
      <c r="AC24" s="60"/>
      <c r="AD24" s="60"/>
      <c r="AE24" s="60"/>
      <c r="AF24" s="60"/>
      <c r="AG24" s="60"/>
      <c r="AH24" s="54"/>
      <c r="AI24" s="30"/>
    </row>
    <row r="25" spans="1:35">
      <c r="A25" s="30"/>
      <c r="B25" s="54"/>
      <c r="C25" s="54"/>
      <c r="D25" s="54"/>
      <c r="E25" s="54"/>
      <c r="F25" s="54"/>
      <c r="G25" s="54"/>
      <c r="H25" s="54"/>
      <c r="I25" s="54"/>
      <c r="J25" s="54"/>
      <c r="K25" s="54"/>
      <c r="L25" s="54"/>
      <c r="M25" s="54"/>
      <c r="N25" s="54"/>
      <c r="O25" s="54"/>
      <c r="P25" s="54"/>
      <c r="Q25" s="60"/>
      <c r="R25" s="60"/>
      <c r="S25" s="60"/>
      <c r="T25" s="60"/>
      <c r="U25" s="60"/>
      <c r="V25" s="60"/>
      <c r="W25" s="60"/>
      <c r="X25" s="60"/>
      <c r="Y25" s="60"/>
      <c r="Z25" s="60"/>
      <c r="AA25" s="60"/>
      <c r="AB25" s="60"/>
      <c r="AC25" s="60"/>
      <c r="AD25" s="60"/>
      <c r="AE25" s="60"/>
      <c r="AF25" s="60"/>
      <c r="AG25" s="60"/>
      <c r="AH25" s="54"/>
      <c r="AI25" s="30"/>
    </row>
    <row r="26" spans="1:35">
      <c r="A26" s="30"/>
      <c r="B26" s="54"/>
      <c r="C26" s="54"/>
      <c r="D26" s="54" t="s">
        <v>319</v>
      </c>
      <c r="E26" s="54"/>
      <c r="F26" s="54"/>
      <c r="G26" s="54"/>
      <c r="H26" s="54"/>
      <c r="I26" s="54"/>
      <c r="J26" s="54"/>
      <c r="K26" s="54"/>
      <c r="L26" s="54"/>
      <c r="M26" s="54"/>
      <c r="N26" s="54"/>
      <c r="O26" s="54"/>
      <c r="P26" s="441" t="str">
        <f>IF(Z51="","",Z51)</f>
        <v/>
      </c>
      <c r="Q26" s="441"/>
      <c r="R26" s="441"/>
      <c r="S26" s="441"/>
      <c r="T26" s="441"/>
      <c r="U26" s="441"/>
      <c r="V26" s="441"/>
      <c r="W26" s="441"/>
      <c r="X26" s="441"/>
      <c r="Y26" s="441"/>
      <c r="Z26" s="441"/>
      <c r="AA26" s="441"/>
      <c r="AB26" s="441"/>
      <c r="AC26" s="441"/>
      <c r="AD26" s="441"/>
      <c r="AE26" s="441"/>
      <c r="AF26" s="441"/>
      <c r="AG26" s="60"/>
      <c r="AH26" s="54"/>
      <c r="AI26" s="30"/>
    </row>
    <row r="27" spans="1:35">
      <c r="A27" s="30"/>
      <c r="B27" s="54"/>
      <c r="C27" s="54"/>
      <c r="D27" s="54"/>
      <c r="E27" s="54"/>
      <c r="F27" s="54"/>
      <c r="G27" s="54"/>
      <c r="H27" s="54"/>
      <c r="I27" s="54"/>
      <c r="J27" s="54"/>
      <c r="K27" s="54"/>
      <c r="L27" s="54"/>
      <c r="M27" s="54"/>
      <c r="N27" s="54"/>
      <c r="O27" s="54"/>
      <c r="P27" s="67"/>
      <c r="Q27" s="67"/>
      <c r="R27" s="67"/>
      <c r="S27" s="67"/>
      <c r="T27" s="67"/>
      <c r="U27" s="67"/>
      <c r="V27" s="67"/>
      <c r="W27" s="67"/>
      <c r="X27" s="67"/>
      <c r="Y27" s="67"/>
      <c r="Z27" s="67"/>
      <c r="AA27" s="67"/>
      <c r="AB27" s="67"/>
      <c r="AC27" s="67"/>
      <c r="AD27" s="67"/>
      <c r="AE27" s="67"/>
      <c r="AF27" s="67"/>
      <c r="AG27" s="54"/>
      <c r="AH27" s="54"/>
      <c r="AI27" s="30"/>
    </row>
    <row r="28" spans="1:35">
      <c r="A28" s="30"/>
      <c r="B28" s="54"/>
      <c r="C28" s="54"/>
      <c r="D28" s="54" t="s">
        <v>283</v>
      </c>
      <c r="E28" s="54"/>
      <c r="F28" s="54"/>
      <c r="G28" s="54"/>
      <c r="H28" s="54"/>
      <c r="I28" s="54"/>
      <c r="J28" s="54"/>
      <c r="K28" s="54"/>
      <c r="L28" s="54"/>
      <c r="M28" s="54"/>
      <c r="N28" s="54"/>
      <c r="O28" s="54"/>
      <c r="P28" s="441" t="str">
        <f>IF(Z52="","",Z52)</f>
        <v/>
      </c>
      <c r="Q28" s="441"/>
      <c r="R28" s="441"/>
      <c r="S28" s="441"/>
      <c r="T28" s="441"/>
      <c r="U28" s="441"/>
      <c r="V28" s="441"/>
      <c r="W28" s="441"/>
      <c r="X28" s="441"/>
      <c r="Y28" s="441"/>
      <c r="Z28" s="441"/>
      <c r="AA28" s="441"/>
      <c r="AB28" s="441"/>
      <c r="AC28" s="441"/>
      <c r="AD28" s="441"/>
      <c r="AE28" s="441"/>
      <c r="AF28" s="441"/>
      <c r="AG28" s="54"/>
      <c r="AH28" s="54"/>
      <c r="AI28" s="30"/>
    </row>
    <row r="29" spans="1:35">
      <c r="A29" s="30"/>
      <c r="B29" s="54"/>
      <c r="C29" s="54"/>
      <c r="D29" s="54"/>
      <c r="E29" s="54"/>
      <c r="F29" s="54"/>
      <c r="G29" s="54"/>
      <c r="H29" s="54"/>
      <c r="I29" s="54"/>
      <c r="J29" s="54"/>
      <c r="K29" s="54"/>
      <c r="L29" s="54"/>
      <c r="M29" s="54"/>
      <c r="N29" s="54"/>
      <c r="O29" s="54"/>
      <c r="P29" s="67"/>
      <c r="Q29" s="67"/>
      <c r="R29" s="67"/>
      <c r="S29" s="67"/>
      <c r="T29" s="67"/>
      <c r="U29" s="67"/>
      <c r="V29" s="67"/>
      <c r="W29" s="67"/>
      <c r="X29" s="67"/>
      <c r="Y29" s="67"/>
      <c r="Z29" s="67"/>
      <c r="AA29" s="67"/>
      <c r="AB29" s="67"/>
      <c r="AC29" s="67"/>
      <c r="AD29" s="67"/>
      <c r="AE29" s="67"/>
      <c r="AF29" s="67"/>
      <c r="AG29" s="54"/>
      <c r="AH29" s="54"/>
      <c r="AI29" s="30"/>
    </row>
    <row r="30" spans="1:35">
      <c r="A30" s="30"/>
      <c r="B30" s="54"/>
      <c r="C30" s="54"/>
      <c r="D30" s="54" t="s">
        <v>282</v>
      </c>
      <c r="E30" s="54"/>
      <c r="F30" s="54"/>
      <c r="G30" s="54"/>
      <c r="H30" s="54"/>
      <c r="I30" s="54"/>
      <c r="J30" s="54"/>
      <c r="K30" s="54"/>
      <c r="L30" s="54"/>
      <c r="M30" s="54"/>
      <c r="N30" s="54"/>
      <c r="O30" s="54"/>
      <c r="P30" s="54"/>
      <c r="Q30" s="54"/>
      <c r="R30" s="54"/>
      <c r="S30" s="54"/>
      <c r="T30" s="441" t="str">
        <f>IF(Z53="","",Z53)</f>
        <v/>
      </c>
      <c r="U30" s="441"/>
      <c r="V30" s="441"/>
      <c r="W30" s="441"/>
      <c r="X30" s="441"/>
      <c r="Y30" s="441"/>
      <c r="Z30" s="441"/>
      <c r="AA30" s="441"/>
      <c r="AB30" s="441"/>
      <c r="AC30" s="441"/>
      <c r="AD30" s="441"/>
      <c r="AE30" s="441"/>
      <c r="AF30" s="441"/>
      <c r="AG30" s="54"/>
      <c r="AH30" s="54"/>
      <c r="AI30" s="30"/>
    </row>
    <row r="31" spans="1:35">
      <c r="A31" s="30"/>
      <c r="B31" s="54"/>
      <c r="C31" s="54"/>
      <c r="D31" s="54"/>
      <c r="E31" s="54"/>
      <c r="F31" s="54"/>
      <c r="G31" s="54"/>
      <c r="H31" s="54"/>
      <c r="I31" s="54"/>
      <c r="J31" s="54"/>
      <c r="K31" s="54"/>
      <c r="L31" s="54"/>
      <c r="M31" s="54"/>
      <c r="N31" s="54"/>
      <c r="O31" s="54"/>
      <c r="P31" s="54"/>
      <c r="Q31" s="54"/>
      <c r="R31" s="54"/>
      <c r="S31" s="54"/>
      <c r="T31" s="67"/>
      <c r="U31" s="67"/>
      <c r="V31" s="67"/>
      <c r="W31" s="67"/>
      <c r="X31" s="67"/>
      <c r="Y31" s="67"/>
      <c r="Z31" s="67"/>
      <c r="AA31" s="67"/>
      <c r="AB31" s="67"/>
      <c r="AC31" s="67"/>
      <c r="AD31" s="67"/>
      <c r="AE31" s="67"/>
      <c r="AF31" s="67"/>
      <c r="AG31" s="54"/>
      <c r="AH31" s="54"/>
      <c r="AI31" s="30"/>
    </row>
    <row r="32" spans="1:35">
      <c r="A32" s="30"/>
      <c r="B32" s="54"/>
      <c r="C32" s="54"/>
      <c r="D32" s="54" t="s">
        <v>284</v>
      </c>
      <c r="E32" s="54"/>
      <c r="F32" s="54"/>
      <c r="G32" s="54"/>
      <c r="H32" s="54"/>
      <c r="I32" s="54"/>
      <c r="J32" s="54"/>
      <c r="K32" s="54"/>
      <c r="L32" s="54"/>
      <c r="M32" s="54"/>
      <c r="N32" s="54"/>
      <c r="O32" s="54"/>
      <c r="P32" s="54"/>
      <c r="Q32" s="69"/>
      <c r="R32" s="69"/>
      <c r="S32" s="69"/>
      <c r="T32" s="69"/>
      <c r="U32" s="69"/>
      <c r="V32" s="69"/>
      <c r="W32" s="69"/>
      <c r="X32" s="69"/>
      <c r="Y32" s="69"/>
      <c r="Z32" s="69"/>
      <c r="AA32" s="69"/>
      <c r="AB32" s="69"/>
      <c r="AC32" s="69"/>
      <c r="AD32" s="69"/>
      <c r="AE32" s="69"/>
      <c r="AF32" s="69"/>
      <c r="AG32" s="54"/>
      <c r="AH32" s="54"/>
      <c r="AI32" s="30"/>
    </row>
    <row r="33" spans="1:35">
      <c r="A33" s="30"/>
      <c r="B33" s="54"/>
      <c r="C33" s="54"/>
      <c r="D33" s="54"/>
      <c r="E33" s="54"/>
      <c r="F33" s="54"/>
      <c r="G33" s="54"/>
      <c r="H33" s="54"/>
      <c r="I33" s="54"/>
      <c r="J33" s="54"/>
      <c r="K33" s="54"/>
      <c r="L33" s="54"/>
      <c r="M33" s="54"/>
      <c r="N33" s="54"/>
      <c r="O33" s="54"/>
      <c r="P33" s="54"/>
      <c r="Q33" s="67"/>
      <c r="R33" s="67"/>
      <c r="S33" s="67"/>
      <c r="T33" s="67"/>
      <c r="U33" s="67"/>
      <c r="V33" s="67"/>
      <c r="W33" s="67"/>
      <c r="X33" s="67"/>
      <c r="Y33" s="67"/>
      <c r="Z33" s="67"/>
      <c r="AA33" s="67"/>
      <c r="AB33" s="67"/>
      <c r="AC33" s="67"/>
      <c r="AD33" s="67"/>
      <c r="AE33" s="67"/>
      <c r="AF33" s="67"/>
      <c r="AG33" s="54"/>
      <c r="AH33" s="54"/>
      <c r="AI33" s="30"/>
    </row>
    <row r="34" spans="1:35">
      <c r="A34" s="30"/>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30"/>
    </row>
    <row r="35" spans="1:35" ht="15">
      <c r="A35" s="30"/>
      <c r="B35" s="57" t="s">
        <v>285</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30"/>
    </row>
    <row r="36" spans="1:35">
      <c r="A36" s="30"/>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64"/>
      <c r="AD36" s="54"/>
      <c r="AE36" s="54"/>
      <c r="AF36" s="64"/>
      <c r="AG36" s="54"/>
      <c r="AH36" s="54"/>
      <c r="AI36" s="30"/>
    </row>
    <row r="37" spans="1:35">
      <c r="A37" s="30"/>
      <c r="B37" s="54"/>
      <c r="C37" s="54" t="s">
        <v>272</v>
      </c>
      <c r="D37" s="54" t="s">
        <v>287</v>
      </c>
      <c r="E37" s="54"/>
      <c r="F37" s="54"/>
      <c r="G37" s="54"/>
      <c r="H37" s="54"/>
      <c r="I37" s="54"/>
      <c r="J37" s="54"/>
      <c r="K37" s="54"/>
      <c r="L37" s="54"/>
      <c r="M37" s="54"/>
      <c r="N37" s="54"/>
      <c r="O37" s="54"/>
      <c r="P37" s="54"/>
      <c r="Q37" s="54"/>
      <c r="R37" s="54"/>
      <c r="S37" s="54"/>
      <c r="T37" s="54"/>
      <c r="U37" s="54"/>
      <c r="V37" s="54"/>
      <c r="W37" s="54"/>
      <c r="X37" s="54"/>
      <c r="Y37" s="54"/>
      <c r="Z37" s="54"/>
      <c r="AA37" s="54"/>
      <c r="AB37" s="62" t="s">
        <v>223</v>
      </c>
      <c r="AC37" s="68" t="str">
        <f>IF(Z54="","",IF(Z54="YES","X",""))</f>
        <v/>
      </c>
      <c r="AD37" s="63"/>
      <c r="AE37" s="62" t="s">
        <v>224</v>
      </c>
      <c r="AF37" s="68" t="str">
        <f>IF(Z54="","",IF(Z54="YES","","X"))</f>
        <v/>
      </c>
      <c r="AG37" s="63"/>
      <c r="AH37" s="54"/>
      <c r="AI37" s="30"/>
    </row>
    <row r="38" spans="1:35">
      <c r="A38" s="30"/>
      <c r="B38" s="54"/>
      <c r="C38" s="54"/>
      <c r="D38" s="54" t="s">
        <v>288</v>
      </c>
      <c r="E38" s="54"/>
      <c r="F38" s="54"/>
      <c r="G38" s="54"/>
      <c r="H38" s="54"/>
      <c r="I38" s="54"/>
      <c r="J38" s="54"/>
      <c r="K38" s="54"/>
      <c r="L38" s="54"/>
      <c r="M38" s="54"/>
      <c r="N38" s="54"/>
      <c r="O38" s="54"/>
      <c r="P38" s="54"/>
      <c r="Q38" s="54"/>
      <c r="R38" s="54"/>
      <c r="S38" s="54"/>
      <c r="T38" s="54"/>
      <c r="U38" s="54"/>
      <c r="V38" s="54"/>
      <c r="W38" s="54"/>
      <c r="X38" s="54"/>
      <c r="Y38" s="54"/>
      <c r="Z38" s="54"/>
      <c r="AA38" s="54"/>
      <c r="AB38" s="54"/>
      <c r="AC38" s="67"/>
      <c r="AD38" s="54"/>
      <c r="AE38" s="54"/>
      <c r="AF38" s="67"/>
      <c r="AG38" s="54"/>
      <c r="AH38" s="54"/>
      <c r="AI38" s="30"/>
    </row>
    <row r="39" spans="1:35" ht="7" customHeight="1">
      <c r="A39" s="30"/>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30"/>
    </row>
    <row r="40" spans="1:35">
      <c r="A40" s="30"/>
      <c r="B40" s="54"/>
      <c r="C40" s="54"/>
      <c r="D40" s="54" t="s">
        <v>289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30"/>
    </row>
    <row r="41" spans="1:35">
      <c r="A41" s="30"/>
      <c r="B41" s="54"/>
      <c r="C41" s="54"/>
      <c r="D41" s="54" t="s">
        <v>320</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30"/>
    </row>
    <row r="42" spans="1:35">
      <c r="A42" s="30"/>
      <c r="B42" s="54"/>
      <c r="C42" s="54"/>
      <c r="D42" s="54" t="s">
        <v>321</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30"/>
    </row>
    <row r="43" spans="1:35">
      <c r="A43" s="30"/>
      <c r="B43" s="54"/>
      <c r="C43" s="54"/>
      <c r="D43" s="54" t="s">
        <v>313</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30"/>
    </row>
    <row r="44" spans="1:35">
      <c r="A44" s="30"/>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30"/>
    </row>
    <row r="45" spans="1:35" ht="7"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row>
    <row r="46" spans="1:35" hidden="1"/>
    <row r="47" spans="1:35" hidden="1">
      <c r="D47" s="103"/>
      <c r="E47" s="103"/>
      <c r="F47" s="103"/>
      <c r="G47" s="103"/>
      <c r="H47" s="103"/>
      <c r="I47" s="103"/>
      <c r="J47" s="103"/>
      <c r="K47" s="121"/>
      <c r="L47" s="103"/>
      <c r="M47" s="103"/>
      <c r="N47" s="103"/>
      <c r="O47" s="122"/>
      <c r="P47" s="103"/>
      <c r="Q47" s="103"/>
      <c r="R47" s="103"/>
      <c r="V47" s="123" t="s">
        <v>322</v>
      </c>
      <c r="W47" s="116"/>
      <c r="X47" s="270">
        <f>'JOB TITLE (4)'!D48</f>
        <v>214</v>
      </c>
      <c r="Y47" s="271"/>
      <c r="Z47" s="271" t="str">
        <f>IF(VLOOKUP(X47,DATA!$C$2:$F$328,4,FALSE)="","",(VLOOKUP(X47,DATA!$C$2:$F$328,4,FALSE)))</f>
        <v/>
      </c>
      <c r="AA47" s="271"/>
      <c r="AB47" s="116"/>
      <c r="AC47" s="116"/>
      <c r="AD47" s="116"/>
      <c r="AE47" s="116"/>
    </row>
    <row r="48" spans="1:35" hidden="1">
      <c r="D48" s="103"/>
      <c r="E48" s="103"/>
      <c r="F48" s="103"/>
      <c r="G48" s="103"/>
      <c r="H48" s="103"/>
      <c r="I48" s="103"/>
      <c r="J48" s="103"/>
      <c r="K48" s="121"/>
      <c r="L48" s="103"/>
      <c r="M48" s="103"/>
      <c r="N48" s="103"/>
      <c r="O48" s="122"/>
      <c r="P48" s="103"/>
      <c r="Q48" s="103"/>
      <c r="R48" s="103"/>
      <c r="V48" s="123"/>
      <c r="W48" s="116"/>
      <c r="X48" s="272"/>
      <c r="Y48" s="271"/>
      <c r="Z48" s="271"/>
      <c r="AA48" s="271"/>
      <c r="AB48" s="116"/>
      <c r="AC48" s="116"/>
      <c r="AD48" s="116"/>
      <c r="AE48" s="116"/>
    </row>
    <row r="49" spans="22:31" hidden="1">
      <c r="V49" s="123" t="s">
        <v>169</v>
      </c>
      <c r="W49" s="116"/>
      <c r="X49" s="272">
        <f>X47+51</f>
        <v>265</v>
      </c>
      <c r="Y49" s="271"/>
      <c r="Z49" s="271" t="str">
        <f>IF(VLOOKUP(X49,DATA!$C$2:$F$328,4,FALSE)="","",(VLOOKUP(X49,DATA!$C$2:$F$328,4,FALSE)))</f>
        <v/>
      </c>
      <c r="AA49" s="271"/>
      <c r="AB49" s="116"/>
      <c r="AC49" s="116"/>
      <c r="AD49" s="116"/>
      <c r="AE49" s="116"/>
    </row>
    <row r="50" spans="22:31" hidden="1">
      <c r="V50" s="123" t="s">
        <v>12</v>
      </c>
      <c r="W50" s="116"/>
      <c r="X50" s="272">
        <f>X49+1</f>
        <v>266</v>
      </c>
      <c r="Y50" s="271"/>
      <c r="Z50" s="271" t="str">
        <f>IF(VLOOKUP(X50,DATA!$C$2:$F$328,4,FALSE)="","",(VLOOKUP(X50,DATA!$C$2:$F$328,4,FALSE)))</f>
        <v/>
      </c>
      <c r="AA50" s="271"/>
      <c r="AB50" s="116"/>
      <c r="AC50" s="116"/>
      <c r="AD50" s="116"/>
      <c r="AE50" s="116"/>
    </row>
    <row r="51" spans="22:31" hidden="1">
      <c r="V51" s="123" t="s">
        <v>218</v>
      </c>
      <c r="W51" s="116"/>
      <c r="X51" s="272">
        <f>X50+1</f>
        <v>267</v>
      </c>
      <c r="Y51" s="271"/>
      <c r="Z51" s="271" t="str">
        <f>IF(VLOOKUP(X51,DATA!$C$2:$F$328,4,FALSE)="","",(VLOOKUP(X51,DATA!$C$2:$F$328,4,FALSE)))</f>
        <v/>
      </c>
      <c r="AA51" s="271"/>
      <c r="AB51" s="116"/>
      <c r="AC51" s="116"/>
      <c r="AD51" s="116"/>
      <c r="AE51" s="116"/>
    </row>
    <row r="52" spans="22:31" hidden="1">
      <c r="V52" s="123" t="s">
        <v>219</v>
      </c>
      <c r="W52" s="116"/>
      <c r="X52" s="272">
        <f>X51+1</f>
        <v>268</v>
      </c>
      <c r="Y52" s="271"/>
      <c r="Z52" s="271" t="str">
        <f>IF(VLOOKUP(X52,DATA!$C$2:$F$328,4,FALSE)="","",(VLOOKUP(X52,DATA!$C$2:$F$328,4,FALSE)))</f>
        <v/>
      </c>
      <c r="AA52" s="271"/>
      <c r="AB52" s="116"/>
      <c r="AC52" s="116"/>
      <c r="AD52" s="116"/>
      <c r="AE52" s="116"/>
    </row>
    <row r="53" spans="22:31" hidden="1">
      <c r="V53" s="123" t="s">
        <v>220</v>
      </c>
      <c r="W53" s="116"/>
      <c r="X53" s="272">
        <f>X52+1</f>
        <v>269</v>
      </c>
      <c r="Y53" s="271"/>
      <c r="Z53" s="271" t="str">
        <f>IF(VLOOKUP(X53,DATA!$C$2:$F$328,4,FALSE)="","",(VLOOKUP(X53,DATA!$C$2:$F$328,4,FALSE)))</f>
        <v/>
      </c>
      <c r="AA53" s="271"/>
      <c r="AB53" s="116"/>
      <c r="AC53" s="116"/>
      <c r="AD53" s="116"/>
      <c r="AE53" s="116"/>
    </row>
    <row r="54" spans="22:31" hidden="1">
      <c r="V54" s="123" t="s">
        <v>13</v>
      </c>
      <c r="W54" s="116"/>
      <c r="X54" s="272">
        <f>X53+1</f>
        <v>270</v>
      </c>
      <c r="Y54" s="271"/>
      <c r="Z54" s="271" t="str">
        <f>IF(VLOOKUP(X54,DATA!$C$2:$F$328,4,FALSE)="","",(VLOOKUP(X54,DATA!$C$2:$F$328,4,FALSE)))</f>
        <v/>
      </c>
      <c r="AA54" s="271"/>
      <c r="AB54" s="116"/>
      <c r="AC54" s="116"/>
      <c r="AD54" s="116"/>
      <c r="AE54" s="116"/>
    </row>
  </sheetData>
  <sheetProtection password="932F" sheet="1" objects="1" scenarios="1" selectLockedCells="1" selectUnlockedCells="1"/>
  <mergeCells count="8">
    <mergeCell ref="P28:AF28"/>
    <mergeCell ref="T30:AF30"/>
    <mergeCell ref="B2:AH2"/>
    <mergeCell ref="B3:AH3"/>
    <mergeCell ref="B5:AH5"/>
    <mergeCell ref="B6:AH6"/>
    <mergeCell ref="F12:AG12"/>
    <mergeCell ref="P26:AF26"/>
  </mergeCells>
  <phoneticPr fontId="0" type="noConversion"/>
  <pageMargins left="0.75" right="0.75" top="0.75" bottom="1" header="0.5" footer="0.5"/>
  <pageSetup orientation="portrait"/>
  <headerFooter>
    <oddFooter>&amp;R&amp;9P a g e | &amp;P of &amp;N</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93"/>
  <sheetViews>
    <sheetView zoomScale="50" zoomScaleNormal="70" zoomScaleSheetLayoutView="70" zoomScalePageLayoutView="70" workbookViewId="0">
      <selection activeCell="B20" sqref="B20:F20"/>
    </sheetView>
  </sheetViews>
  <sheetFormatPr baseColWidth="10" defaultColWidth="0" defaultRowHeight="12.75" customHeight="1" zeroHeight="1" x14ac:dyDescent="0"/>
  <cols>
    <col min="1" max="1" width="1.6640625" customWidth="1"/>
    <col min="2" max="2" width="3.33203125" customWidth="1"/>
    <col min="3" max="26" width="8.33203125" customWidth="1"/>
    <col min="27" max="27" width="1.6640625" customWidth="1"/>
  </cols>
  <sheetData>
    <row r="1" spans="1:27" ht="15"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row>
    <row r="2" spans="1:27" ht="21.75" customHeight="1" thickTop="1" thickBot="1">
      <c r="A2" s="309"/>
      <c r="B2" s="579" t="str">
        <f>ENTITY!A2</f>
        <v>Chicago Cook Workforce Partnership</v>
      </c>
      <c r="C2" s="579"/>
      <c r="D2" s="579"/>
      <c r="E2" s="579"/>
      <c r="F2" s="579"/>
      <c r="G2" s="579"/>
      <c r="H2" s="579"/>
      <c r="I2" s="579"/>
      <c r="J2" s="579"/>
      <c r="K2" s="579"/>
      <c r="L2" s="579"/>
      <c r="M2" s="579"/>
      <c r="N2" s="579"/>
      <c r="O2" s="579"/>
      <c r="P2" s="579"/>
      <c r="Q2" s="579"/>
      <c r="R2" s="579"/>
      <c r="S2" s="579"/>
      <c r="T2" s="579"/>
      <c r="U2" s="579"/>
      <c r="V2" s="579"/>
      <c r="W2" s="579"/>
      <c r="X2" s="579"/>
      <c r="Y2" s="579"/>
      <c r="Z2" s="579"/>
      <c r="AA2" s="98"/>
    </row>
    <row r="3" spans="1:27" ht="22" thickTop="1" thickBot="1">
      <c r="A3" s="30"/>
      <c r="B3" s="579" t="s">
        <v>143</v>
      </c>
      <c r="C3" s="579"/>
      <c r="D3" s="579"/>
      <c r="E3" s="579"/>
      <c r="F3" s="579"/>
      <c r="G3" s="579"/>
      <c r="H3" s="579"/>
      <c r="I3" s="579"/>
      <c r="J3" s="579"/>
      <c r="K3" s="579"/>
      <c r="L3" s="579"/>
      <c r="M3" s="579"/>
      <c r="N3" s="579"/>
      <c r="O3" s="579"/>
      <c r="P3" s="579"/>
      <c r="Q3" s="579"/>
      <c r="R3" s="579"/>
      <c r="S3" s="579"/>
      <c r="T3" s="579"/>
      <c r="U3" s="579"/>
      <c r="V3" s="579"/>
      <c r="W3" s="579"/>
      <c r="X3" s="579"/>
      <c r="Y3" s="579"/>
      <c r="Z3" s="579"/>
      <c r="AA3" s="98"/>
    </row>
    <row r="4" spans="1:27" ht="5.25" customHeight="1" thickTop="1" thickBot="1">
      <c r="A4" s="30"/>
      <c r="B4" s="147"/>
      <c r="C4" s="147"/>
      <c r="D4" s="148"/>
      <c r="E4" s="148"/>
      <c r="F4" s="149"/>
      <c r="G4" s="149"/>
      <c r="H4" s="149"/>
      <c r="I4" s="149"/>
      <c r="J4" s="149"/>
      <c r="K4" s="149"/>
      <c r="L4" s="149"/>
      <c r="M4" s="149"/>
      <c r="N4" s="149"/>
      <c r="O4" s="149"/>
      <c r="P4" s="149"/>
      <c r="Q4" s="149"/>
      <c r="R4" s="149"/>
      <c r="S4" s="149"/>
      <c r="T4" s="149"/>
      <c r="U4" s="149"/>
      <c r="V4" s="149"/>
      <c r="W4" s="149"/>
      <c r="X4" s="149"/>
      <c r="Y4" s="149"/>
      <c r="Z4" s="149"/>
      <c r="AA4" s="31"/>
    </row>
    <row r="5" spans="1:27" ht="22" thickTop="1" thickBot="1">
      <c r="A5" s="30"/>
      <c r="B5" s="579" t="str">
        <f>IF(DATA!$F$5="","LWIA 7 Broker: ______________________","LWIA 7 OJT Broker: "&amp;DATA!$F$5)</f>
        <v>LWIA 7 Broker: ______________________</v>
      </c>
      <c r="C5" s="579"/>
      <c r="D5" s="579"/>
      <c r="E5" s="579"/>
      <c r="F5" s="579"/>
      <c r="G5" s="579"/>
      <c r="H5" s="579"/>
      <c r="I5" s="579"/>
      <c r="J5" s="579"/>
      <c r="K5" s="579"/>
      <c r="L5" s="579"/>
      <c r="M5" s="579"/>
      <c r="N5" s="579"/>
      <c r="O5" s="579"/>
      <c r="P5" s="579"/>
      <c r="Q5" s="579"/>
      <c r="R5" s="579"/>
      <c r="S5" s="579"/>
      <c r="T5" s="579"/>
      <c r="U5" s="579"/>
      <c r="V5" s="579"/>
      <c r="W5" s="579"/>
      <c r="X5" s="579"/>
      <c r="Y5" s="579"/>
      <c r="Z5" s="579"/>
      <c r="AA5" s="98"/>
    </row>
    <row r="6" spans="1:27" ht="22" thickTop="1" thickBot="1">
      <c r="A6" s="30"/>
      <c r="B6" s="579" t="str">
        <f>IF(DATA!F2="","Employer Agreement # _______________________","Employer Agreement # "&amp;IF(DATA!$F$2="","",RIGHT(DATA!$F$3,2)&amp;"-"&amp;UPPER(DATA!$F$4)&amp;"-"&amp;DATA!$F$2))</f>
        <v>Employer Agreement # _______________________</v>
      </c>
      <c r="C6" s="579"/>
      <c r="D6" s="579"/>
      <c r="E6" s="579"/>
      <c r="F6" s="579"/>
      <c r="G6" s="579"/>
      <c r="H6" s="579"/>
      <c r="I6" s="579"/>
      <c r="J6" s="579"/>
      <c r="K6" s="579"/>
      <c r="L6" s="579"/>
      <c r="M6" s="579"/>
      <c r="N6" s="579"/>
      <c r="O6" s="579"/>
      <c r="P6" s="579"/>
      <c r="Q6" s="579"/>
      <c r="R6" s="579"/>
      <c r="S6" s="579"/>
      <c r="T6" s="579"/>
      <c r="U6" s="579"/>
      <c r="V6" s="579"/>
      <c r="W6" s="579"/>
      <c r="X6" s="579"/>
      <c r="Y6" s="579"/>
      <c r="Z6" s="579"/>
      <c r="AA6" s="98"/>
    </row>
    <row r="7" spans="1:27" ht="9.75" customHeight="1" thickTop="1" thickBot="1">
      <c r="A7" s="30"/>
      <c r="B7" s="147"/>
      <c r="C7" s="147"/>
      <c r="D7" s="148"/>
      <c r="E7" s="148"/>
      <c r="F7" s="149"/>
      <c r="G7" s="149"/>
      <c r="H7" s="149"/>
      <c r="I7" s="149"/>
      <c r="J7" s="149"/>
      <c r="K7" s="149"/>
      <c r="L7" s="149"/>
      <c r="M7" s="149"/>
      <c r="N7" s="149"/>
      <c r="O7" s="149"/>
      <c r="P7" s="149"/>
      <c r="Q7" s="149"/>
      <c r="R7" s="149"/>
      <c r="S7" s="149"/>
      <c r="T7" s="149"/>
      <c r="U7" s="149"/>
      <c r="V7" s="149"/>
      <c r="W7" s="149"/>
      <c r="X7" s="149"/>
      <c r="Y7" s="149"/>
      <c r="Z7" s="149"/>
      <c r="AA7" s="31"/>
    </row>
    <row r="8" spans="1:27" ht="22" customHeight="1" thickTop="1" thickBot="1">
      <c r="A8" s="30"/>
      <c r="B8" s="150" t="s">
        <v>382</v>
      </c>
      <c r="C8" s="150"/>
      <c r="D8" s="150"/>
      <c r="E8" s="150"/>
      <c r="F8" s="151"/>
      <c r="G8" s="151"/>
      <c r="H8" s="151"/>
      <c r="I8" s="151"/>
      <c r="J8" s="151"/>
      <c r="K8" s="151"/>
      <c r="L8" s="151"/>
      <c r="M8" s="151"/>
      <c r="N8" s="152"/>
      <c r="O8" s="152"/>
      <c r="P8" s="152"/>
      <c r="Q8" s="152"/>
      <c r="R8" s="152"/>
      <c r="S8" s="152"/>
      <c r="T8" s="153" t="s">
        <v>324</v>
      </c>
      <c r="U8" s="512" t="str">
        <f>IF(L42="","",L42)</f>
        <v/>
      </c>
      <c r="V8" s="513"/>
      <c r="W8" s="513"/>
      <c r="X8" s="513"/>
      <c r="Y8" s="513"/>
      <c r="Z8" s="514"/>
      <c r="AA8" s="70"/>
    </row>
    <row r="9" spans="1:27" ht="5.25" customHeight="1" thickTop="1" thickBot="1">
      <c r="A9" s="30"/>
      <c r="B9" s="154"/>
      <c r="C9" s="154"/>
      <c r="D9" s="155"/>
      <c r="E9" s="155"/>
      <c r="F9" s="156"/>
      <c r="G9" s="156"/>
      <c r="H9" s="156"/>
      <c r="I9" s="156"/>
      <c r="J9" s="156"/>
      <c r="K9" s="156"/>
      <c r="L9" s="156"/>
      <c r="M9" s="156"/>
      <c r="N9" s="156"/>
      <c r="O9" s="156"/>
      <c r="P9" s="156"/>
      <c r="Q9" s="156"/>
      <c r="R9" s="156"/>
      <c r="S9" s="515"/>
      <c r="T9" s="516"/>
      <c r="U9" s="516"/>
      <c r="V9" s="516"/>
      <c r="W9" s="516"/>
      <c r="X9" s="516"/>
      <c r="Y9" s="516"/>
      <c r="Z9" s="517"/>
      <c r="AA9" s="233"/>
    </row>
    <row r="10" spans="1:27" ht="24" thickTop="1">
      <c r="A10" s="30"/>
      <c r="B10" s="518" t="s">
        <v>340</v>
      </c>
      <c r="C10" s="519"/>
      <c r="D10" s="519"/>
      <c r="E10" s="519"/>
      <c r="F10" s="519"/>
      <c r="G10" s="519"/>
      <c r="H10" s="519"/>
      <c r="I10" s="519"/>
      <c r="J10" s="519"/>
      <c r="K10" s="519"/>
      <c r="L10" s="519"/>
      <c r="M10" s="519"/>
      <c r="N10" s="520"/>
      <c r="O10" s="530" t="s">
        <v>225</v>
      </c>
      <c r="P10" s="519"/>
      <c r="Q10" s="519"/>
      <c r="R10" s="519"/>
      <c r="S10" s="519"/>
      <c r="T10" s="519"/>
      <c r="U10" s="519"/>
      <c r="V10" s="519"/>
      <c r="W10" s="519"/>
      <c r="X10" s="519"/>
      <c r="Y10" s="519"/>
      <c r="Z10" s="531"/>
      <c r="AA10" s="99"/>
    </row>
    <row r="11" spans="1:27" ht="15">
      <c r="A11" s="30"/>
      <c r="B11" s="521" t="s">
        <v>341</v>
      </c>
      <c r="C11" s="522"/>
      <c r="D11" s="523"/>
      <c r="E11" s="524" t="str">
        <f>IF(DATA!F5="","",DATA!F5)</f>
        <v/>
      </c>
      <c r="F11" s="525"/>
      <c r="G11" s="525"/>
      <c r="H11" s="525"/>
      <c r="I11" s="525"/>
      <c r="J11" s="525"/>
      <c r="K11" s="525"/>
      <c r="L11" s="525"/>
      <c r="M11" s="525"/>
      <c r="N11" s="527"/>
      <c r="O11" s="528" t="s">
        <v>341</v>
      </c>
      <c r="P11" s="529"/>
      <c r="Q11" s="524" t="str">
        <f>IF(DATA!F15="","",DATA!F15)</f>
        <v/>
      </c>
      <c r="R11" s="525"/>
      <c r="S11" s="525"/>
      <c r="T11" s="525"/>
      <c r="U11" s="525"/>
      <c r="V11" s="525"/>
      <c r="W11" s="525"/>
      <c r="X11" s="525"/>
      <c r="Y11" s="525"/>
      <c r="Z11" s="526"/>
      <c r="AA11" s="71"/>
    </row>
    <row r="12" spans="1:27" ht="14">
      <c r="A12" s="30"/>
      <c r="B12" s="580" t="s">
        <v>158</v>
      </c>
      <c r="C12" s="534"/>
      <c r="D12" s="581"/>
      <c r="E12" s="539" t="str">
        <f>IF(DATA!F6="","",DATA!F6&amp;", "&amp;DATA!F7&amp;", "&amp;DATA!F8&amp;" "&amp;DATA!F9)</f>
        <v/>
      </c>
      <c r="F12" s="540"/>
      <c r="G12" s="540"/>
      <c r="H12" s="540"/>
      <c r="I12" s="540"/>
      <c r="J12" s="540"/>
      <c r="K12" s="540"/>
      <c r="L12" s="540"/>
      <c r="M12" s="540"/>
      <c r="N12" s="585"/>
      <c r="O12" s="533" t="s">
        <v>158</v>
      </c>
      <c r="P12" s="534"/>
      <c r="Q12" s="539" t="str">
        <f>IF(DATA!F17="","",DATA!F17&amp;", "&amp;DATA!F18&amp;", "&amp;DATA!F19&amp;" "&amp;DATA!F20)</f>
        <v/>
      </c>
      <c r="R12" s="540"/>
      <c r="S12" s="540"/>
      <c r="T12" s="540"/>
      <c r="U12" s="540"/>
      <c r="V12" s="540"/>
      <c r="W12" s="540"/>
      <c r="X12" s="540"/>
      <c r="Y12" s="540"/>
      <c r="Z12" s="541"/>
      <c r="AA12" s="70"/>
    </row>
    <row r="13" spans="1:27" ht="14">
      <c r="A13" s="30"/>
      <c r="B13" s="580" t="s">
        <v>226</v>
      </c>
      <c r="C13" s="534"/>
      <c r="D13" s="581"/>
      <c r="E13" s="499" t="str">
        <f>IF(DATA!F12="","",DATA!F12)</f>
        <v/>
      </c>
      <c r="F13" s="500"/>
      <c r="G13" s="500"/>
      <c r="H13" s="500"/>
      <c r="I13" s="500"/>
      <c r="J13" s="500"/>
      <c r="K13" s="500"/>
      <c r="L13" s="500"/>
      <c r="M13" s="500"/>
      <c r="N13" s="501"/>
      <c r="O13" s="533" t="s">
        <v>226</v>
      </c>
      <c r="P13" s="534"/>
      <c r="Q13" s="542" t="str">
        <f>IF(DATA!F34="","",DATA!F34)</f>
        <v/>
      </c>
      <c r="R13" s="543"/>
      <c r="S13" s="543"/>
      <c r="T13" s="543"/>
      <c r="U13" s="543"/>
      <c r="V13" s="543"/>
      <c r="W13" s="543"/>
      <c r="X13" s="543"/>
      <c r="Y13" s="543"/>
      <c r="Z13" s="544"/>
      <c r="AA13" s="70"/>
    </row>
    <row r="14" spans="1:27" ht="14">
      <c r="A14" s="30"/>
      <c r="B14" s="580" t="s">
        <v>227</v>
      </c>
      <c r="C14" s="534"/>
      <c r="D14" s="581"/>
      <c r="E14" s="499" t="str">
        <f>IF(DATA!F13="","",DATA!F13)</f>
        <v/>
      </c>
      <c r="F14" s="500"/>
      <c r="G14" s="500"/>
      <c r="H14" s="500"/>
      <c r="I14" s="500"/>
      <c r="J14" s="500"/>
      <c r="K14" s="500"/>
      <c r="L14" s="500"/>
      <c r="M14" s="500"/>
      <c r="N14" s="501"/>
      <c r="O14" s="533" t="s">
        <v>227</v>
      </c>
      <c r="P14" s="534"/>
      <c r="Q14" s="542" t="str">
        <f>IF(DATA!F35="","",DATA!F35)</f>
        <v/>
      </c>
      <c r="R14" s="543"/>
      <c r="S14" s="543"/>
      <c r="T14" s="543"/>
      <c r="U14" s="543"/>
      <c r="V14" s="543"/>
      <c r="W14" s="543"/>
      <c r="X14" s="543"/>
      <c r="Y14" s="543"/>
      <c r="Z14" s="544"/>
      <c r="AA14" s="70"/>
    </row>
    <row r="15" spans="1:27" ht="15" thickBot="1">
      <c r="A15" s="30"/>
      <c r="B15" s="583" t="s">
        <v>228</v>
      </c>
      <c r="C15" s="546"/>
      <c r="D15" s="584"/>
      <c r="E15" s="561" t="str">
        <f>IF(DATA!F14="","",DATA!F14)</f>
        <v/>
      </c>
      <c r="F15" s="562"/>
      <c r="G15" s="562"/>
      <c r="H15" s="562"/>
      <c r="I15" s="562"/>
      <c r="J15" s="562"/>
      <c r="K15" s="562"/>
      <c r="L15" s="562"/>
      <c r="M15" s="562"/>
      <c r="N15" s="563"/>
      <c r="O15" s="545" t="s">
        <v>228</v>
      </c>
      <c r="P15" s="546"/>
      <c r="Q15" s="547" t="str">
        <f>IF(DATA!F36="","",DATA!F36)</f>
        <v/>
      </c>
      <c r="R15" s="548"/>
      <c r="S15" s="548"/>
      <c r="T15" s="548"/>
      <c r="U15" s="548"/>
      <c r="V15" s="548"/>
      <c r="W15" s="548"/>
      <c r="X15" s="548"/>
      <c r="Y15" s="548"/>
      <c r="Z15" s="549"/>
      <c r="AA15" s="70"/>
    </row>
    <row r="16" spans="1:27" ht="24" thickTop="1">
      <c r="A16" s="30"/>
      <c r="B16" s="215" t="s">
        <v>229</v>
      </c>
      <c r="C16" s="216"/>
      <c r="D16" s="216"/>
      <c r="E16" s="216"/>
      <c r="F16" s="216"/>
      <c r="G16" s="225" t="s">
        <v>230</v>
      </c>
      <c r="H16" s="226"/>
      <c r="I16" s="226"/>
      <c r="J16" s="226"/>
      <c r="K16" s="226"/>
      <c r="L16" s="225" t="s">
        <v>230</v>
      </c>
      <c r="M16" s="226"/>
      <c r="N16" s="226"/>
      <c r="O16" s="226"/>
      <c r="P16" s="226"/>
      <c r="Q16" s="225" t="s">
        <v>230</v>
      </c>
      <c r="R16" s="226"/>
      <c r="S16" s="226"/>
      <c r="T16" s="226"/>
      <c r="U16" s="226"/>
      <c r="V16" s="227" t="s">
        <v>231</v>
      </c>
      <c r="W16" s="228"/>
      <c r="X16" s="228"/>
      <c r="Y16" s="228"/>
      <c r="Z16" s="229"/>
      <c r="AA16" s="72"/>
    </row>
    <row r="17" spans="1:27" ht="54" customHeight="1">
      <c r="A17" s="30"/>
      <c r="B17" s="575"/>
      <c r="C17" s="576"/>
      <c r="D17" s="576"/>
      <c r="E17" s="576"/>
      <c r="F17" s="577"/>
      <c r="G17" s="582"/>
      <c r="H17" s="576"/>
      <c r="I17" s="576"/>
      <c r="J17" s="576"/>
      <c r="K17" s="577"/>
      <c r="L17" s="586"/>
      <c r="M17" s="587"/>
      <c r="N17" s="587"/>
      <c r="O17" s="587"/>
      <c r="P17" s="588"/>
      <c r="Q17" s="217"/>
      <c r="R17" s="217"/>
      <c r="S17" s="217"/>
      <c r="T17" s="217"/>
      <c r="U17" s="220"/>
      <c r="V17" s="219"/>
      <c r="W17" s="217"/>
      <c r="X17" s="217"/>
      <c r="Y17" s="217"/>
      <c r="Z17" s="218"/>
      <c r="AA17" s="73"/>
    </row>
    <row r="18" spans="1:27" ht="15" thickBot="1">
      <c r="A18" s="30"/>
      <c r="B18" s="578" t="s">
        <v>429</v>
      </c>
      <c r="C18" s="573"/>
      <c r="D18" s="573"/>
      <c r="E18" s="573"/>
      <c r="F18" s="230" t="s">
        <v>232</v>
      </c>
      <c r="G18" s="572" t="s">
        <v>423</v>
      </c>
      <c r="H18" s="573"/>
      <c r="I18" s="573"/>
      <c r="J18" s="573"/>
      <c r="K18" s="230" t="s">
        <v>232</v>
      </c>
      <c r="L18" s="570" t="s">
        <v>430</v>
      </c>
      <c r="M18" s="571"/>
      <c r="N18" s="571"/>
      <c r="O18" s="571"/>
      <c r="P18" s="231" t="s">
        <v>232</v>
      </c>
      <c r="Q18" s="537" t="s">
        <v>238</v>
      </c>
      <c r="R18" s="538"/>
      <c r="S18" s="538"/>
      <c r="T18" s="538"/>
      <c r="U18" s="221" t="s">
        <v>232</v>
      </c>
      <c r="V18" s="535" t="s">
        <v>238</v>
      </c>
      <c r="W18" s="536"/>
      <c r="X18" s="536"/>
      <c r="Y18" s="536"/>
      <c r="Z18" s="232" t="s">
        <v>232</v>
      </c>
      <c r="AA18" s="74"/>
    </row>
    <row r="19" spans="1:27" ht="40" customHeight="1" thickTop="1">
      <c r="A19" s="30"/>
      <c r="B19" s="484" t="s">
        <v>242</v>
      </c>
      <c r="C19" s="485"/>
      <c r="D19" s="485"/>
      <c r="E19" s="485"/>
      <c r="F19" s="486"/>
      <c r="G19" s="564" t="s">
        <v>422</v>
      </c>
      <c r="H19" s="565"/>
      <c r="I19" s="564" t="s">
        <v>243</v>
      </c>
      <c r="J19" s="565"/>
      <c r="K19" s="564" t="s">
        <v>244</v>
      </c>
      <c r="L19" s="565"/>
      <c r="M19" s="564" t="s">
        <v>421</v>
      </c>
      <c r="N19" s="574"/>
      <c r="O19" s="478" t="s">
        <v>245</v>
      </c>
      <c r="P19" s="479"/>
      <c r="Q19" s="479"/>
      <c r="R19" s="479"/>
      <c r="S19" s="479"/>
      <c r="T19" s="479"/>
      <c r="U19" s="480"/>
      <c r="V19" s="490" t="s">
        <v>432</v>
      </c>
      <c r="W19" s="491"/>
      <c r="X19" s="492"/>
      <c r="Y19" s="553" t="s">
        <v>10</v>
      </c>
      <c r="Z19" s="554"/>
      <c r="AA19" s="73"/>
    </row>
    <row r="20" spans="1:27" ht="32.25" customHeight="1">
      <c r="A20" s="30"/>
      <c r="B20" s="487"/>
      <c r="C20" s="488"/>
      <c r="D20" s="488"/>
      <c r="E20" s="488"/>
      <c r="F20" s="489"/>
      <c r="G20" s="560"/>
      <c r="H20" s="489"/>
      <c r="I20" s="566"/>
      <c r="J20" s="567"/>
      <c r="K20" s="568" t="str">
        <f>IF(OR(I20="",O32="",O32=0,DATA!F50=""),"",I20+('SATO (4)'!O32/DATA!F50)*7)</f>
        <v/>
      </c>
      <c r="L20" s="569"/>
      <c r="M20" s="445"/>
      <c r="N20" s="446"/>
      <c r="O20" s="481"/>
      <c r="P20" s="482"/>
      <c r="Q20" s="482"/>
      <c r="R20" s="482"/>
      <c r="S20" s="482"/>
      <c r="T20" s="482"/>
      <c r="U20" s="483"/>
      <c r="V20" s="475" t="str">
        <f>IF(O32="","",(Y20*O32))</f>
        <v/>
      </c>
      <c r="W20" s="476"/>
      <c r="X20" s="477"/>
      <c r="Y20" s="555" t="str">
        <f>IF(U8="","",ROUNDDOWN(L47*L48,2))</f>
        <v/>
      </c>
      <c r="Z20" s="556"/>
      <c r="AA20" s="73"/>
    </row>
    <row r="21" spans="1:27" ht="21.5" customHeight="1" thickBot="1">
      <c r="A21" s="30"/>
      <c r="B21" s="496" t="s">
        <v>246</v>
      </c>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8"/>
      <c r="AA21" s="73"/>
    </row>
    <row r="22" spans="1:27" ht="30" customHeight="1" thickTop="1" thickBot="1">
      <c r="A22" s="30"/>
      <c r="B22" s="552" t="s">
        <v>234</v>
      </c>
      <c r="C22" s="494"/>
      <c r="D22" s="494"/>
      <c r="E22" s="494"/>
      <c r="F22" s="494"/>
      <c r="G22" s="494"/>
      <c r="H22" s="495"/>
      <c r="I22" s="493" t="s">
        <v>233</v>
      </c>
      <c r="J22" s="494"/>
      <c r="K22" s="494"/>
      <c r="L22" s="495"/>
      <c r="M22" s="503" t="s">
        <v>239</v>
      </c>
      <c r="N22" s="504"/>
      <c r="O22" s="503" t="s">
        <v>240</v>
      </c>
      <c r="P22" s="504"/>
      <c r="Q22" s="493" t="s">
        <v>235</v>
      </c>
      <c r="R22" s="494"/>
      <c r="S22" s="494"/>
      <c r="T22" s="495"/>
      <c r="U22" s="493" t="s">
        <v>236</v>
      </c>
      <c r="V22" s="494"/>
      <c r="W22" s="494"/>
      <c r="X22" s="559"/>
      <c r="Y22" s="557" t="s">
        <v>241</v>
      </c>
      <c r="Z22" s="558"/>
      <c r="AA22" s="73"/>
    </row>
    <row r="23" spans="1:27" ht="108.5" customHeight="1" thickTop="1" thickBot="1">
      <c r="A23" s="30"/>
      <c r="B23" s="168">
        <v>1</v>
      </c>
      <c r="C23" s="472" t="str">
        <f>IF(L57="","",L57)</f>
        <v/>
      </c>
      <c r="D23" s="473"/>
      <c r="E23" s="473"/>
      <c r="F23" s="473"/>
      <c r="G23" s="473"/>
      <c r="H23" s="474"/>
      <c r="I23" s="469"/>
      <c r="J23" s="470"/>
      <c r="K23" s="470"/>
      <c r="L23" s="471"/>
      <c r="M23" s="550">
        <f>IF(L60="","",L60)</f>
        <v>0</v>
      </c>
      <c r="N23" s="551"/>
      <c r="O23" s="510"/>
      <c r="P23" s="511"/>
      <c r="Q23" s="472" t="str">
        <f>IF(L58="","",L58)</f>
        <v/>
      </c>
      <c r="R23" s="473"/>
      <c r="S23" s="473"/>
      <c r="T23" s="474"/>
      <c r="U23" s="472" t="str">
        <f>IF(L59="","",L59)</f>
        <v/>
      </c>
      <c r="V23" s="473"/>
      <c r="W23" s="473"/>
      <c r="X23" s="532"/>
      <c r="Y23" s="456"/>
      <c r="Z23" s="457"/>
      <c r="AA23" s="70"/>
    </row>
    <row r="24" spans="1:27" ht="100" customHeight="1" thickTop="1" thickBot="1">
      <c r="A24" s="30"/>
      <c r="B24" s="168">
        <v>2</v>
      </c>
      <c r="C24" s="472" t="str">
        <f>IF(L61="","",L61)</f>
        <v/>
      </c>
      <c r="D24" s="473"/>
      <c r="E24" s="473"/>
      <c r="F24" s="473"/>
      <c r="G24" s="473"/>
      <c r="H24" s="474"/>
      <c r="I24" s="469"/>
      <c r="J24" s="470"/>
      <c r="K24" s="470"/>
      <c r="L24" s="471"/>
      <c r="M24" s="550">
        <f>IF(L64="","",L64)</f>
        <v>0</v>
      </c>
      <c r="N24" s="551"/>
      <c r="O24" s="510"/>
      <c r="P24" s="511"/>
      <c r="Q24" s="472" t="str">
        <f>IF(L62="","",L62)</f>
        <v/>
      </c>
      <c r="R24" s="473"/>
      <c r="S24" s="473"/>
      <c r="T24" s="474"/>
      <c r="U24" s="472" t="str">
        <f>IF(L63="","",L63)</f>
        <v/>
      </c>
      <c r="V24" s="473"/>
      <c r="W24" s="473"/>
      <c r="X24" s="532"/>
      <c r="Y24" s="456"/>
      <c r="Z24" s="457"/>
      <c r="AA24" s="70"/>
    </row>
    <row r="25" spans="1:27" ht="100" customHeight="1" thickTop="1" thickBot="1">
      <c r="A25" s="30"/>
      <c r="B25" s="168">
        <v>3</v>
      </c>
      <c r="C25" s="472" t="str">
        <f>IF(L65="","",L65)</f>
        <v/>
      </c>
      <c r="D25" s="473"/>
      <c r="E25" s="473"/>
      <c r="F25" s="473"/>
      <c r="G25" s="473"/>
      <c r="H25" s="474"/>
      <c r="I25" s="469"/>
      <c r="J25" s="470"/>
      <c r="K25" s="470"/>
      <c r="L25" s="471"/>
      <c r="M25" s="550">
        <f>IF(L68="","",L68)</f>
        <v>0</v>
      </c>
      <c r="N25" s="551"/>
      <c r="O25" s="510"/>
      <c r="P25" s="511"/>
      <c r="Q25" s="472" t="str">
        <f>IF(L66="","",L66)</f>
        <v/>
      </c>
      <c r="R25" s="473"/>
      <c r="S25" s="473"/>
      <c r="T25" s="474"/>
      <c r="U25" s="472" t="str">
        <f>IF(L67="","",L67)</f>
        <v/>
      </c>
      <c r="V25" s="473"/>
      <c r="W25" s="473"/>
      <c r="X25" s="532"/>
      <c r="Y25" s="456"/>
      <c r="Z25" s="457"/>
      <c r="AA25" s="70"/>
    </row>
    <row r="26" spans="1:27" ht="100" customHeight="1" thickTop="1" thickBot="1">
      <c r="A26" s="30"/>
      <c r="B26" s="168">
        <v>4</v>
      </c>
      <c r="C26" s="472" t="str">
        <f>IF(L69="","",L69)</f>
        <v/>
      </c>
      <c r="D26" s="473"/>
      <c r="E26" s="473"/>
      <c r="F26" s="473"/>
      <c r="G26" s="473"/>
      <c r="H26" s="474"/>
      <c r="I26" s="469"/>
      <c r="J26" s="470"/>
      <c r="K26" s="470"/>
      <c r="L26" s="471"/>
      <c r="M26" s="550">
        <f>IF(L72="","",L72)</f>
        <v>0</v>
      </c>
      <c r="N26" s="551"/>
      <c r="O26" s="510"/>
      <c r="P26" s="511"/>
      <c r="Q26" s="472" t="str">
        <f>IF(L70="","",L70)</f>
        <v/>
      </c>
      <c r="R26" s="473"/>
      <c r="S26" s="473"/>
      <c r="T26" s="474"/>
      <c r="U26" s="472" t="str">
        <f>IF(L71="","",L71)</f>
        <v/>
      </c>
      <c r="V26" s="473"/>
      <c r="W26" s="473"/>
      <c r="X26" s="532"/>
      <c r="Y26" s="456"/>
      <c r="Z26" s="457"/>
      <c r="AA26" s="70"/>
    </row>
    <row r="27" spans="1:27" ht="100" customHeight="1" thickTop="1" thickBot="1">
      <c r="A27" s="30"/>
      <c r="B27" s="168">
        <v>5</v>
      </c>
      <c r="C27" s="472" t="str">
        <f>IF(L73="","",L73)</f>
        <v/>
      </c>
      <c r="D27" s="473"/>
      <c r="E27" s="473"/>
      <c r="F27" s="473"/>
      <c r="G27" s="473"/>
      <c r="H27" s="474"/>
      <c r="I27" s="469"/>
      <c r="J27" s="470"/>
      <c r="K27" s="470"/>
      <c r="L27" s="471"/>
      <c r="M27" s="550">
        <f>IF(L76="","",L76)</f>
        <v>0</v>
      </c>
      <c r="N27" s="551"/>
      <c r="O27" s="510"/>
      <c r="P27" s="511"/>
      <c r="Q27" s="472" t="str">
        <f>IF(L74="","",L74)</f>
        <v/>
      </c>
      <c r="R27" s="473"/>
      <c r="S27" s="473"/>
      <c r="T27" s="474"/>
      <c r="U27" s="472" t="str">
        <f>IF(L75="","",L75)</f>
        <v/>
      </c>
      <c r="V27" s="473"/>
      <c r="W27" s="473"/>
      <c r="X27" s="532"/>
      <c r="Y27" s="456"/>
      <c r="Z27" s="457"/>
      <c r="AA27" s="70"/>
    </row>
    <row r="28" spans="1:27" ht="100" customHeight="1" thickTop="1" thickBot="1">
      <c r="A28" s="30"/>
      <c r="B28" s="168">
        <v>6</v>
      </c>
      <c r="C28" s="472" t="str">
        <f>IF(L77="","",L77)</f>
        <v/>
      </c>
      <c r="D28" s="473"/>
      <c r="E28" s="473"/>
      <c r="F28" s="473"/>
      <c r="G28" s="473"/>
      <c r="H28" s="474"/>
      <c r="I28" s="469"/>
      <c r="J28" s="470"/>
      <c r="K28" s="470"/>
      <c r="L28" s="471"/>
      <c r="M28" s="550">
        <f>IF(L80="","",L80)</f>
        <v>0</v>
      </c>
      <c r="N28" s="551"/>
      <c r="O28" s="510"/>
      <c r="P28" s="511"/>
      <c r="Q28" s="472" t="str">
        <f>IF(L78="","",L78)</f>
        <v/>
      </c>
      <c r="R28" s="473"/>
      <c r="S28" s="473"/>
      <c r="T28" s="474"/>
      <c r="U28" s="472" t="str">
        <f>IF(L79="","",L79)</f>
        <v/>
      </c>
      <c r="V28" s="473"/>
      <c r="W28" s="473"/>
      <c r="X28" s="532"/>
      <c r="Y28" s="456"/>
      <c r="Z28" s="457"/>
      <c r="AA28" s="70"/>
    </row>
    <row r="29" spans="1:27" ht="100" customHeight="1" thickTop="1" thickBot="1">
      <c r="A29" s="30"/>
      <c r="B29" s="168">
        <v>7</v>
      </c>
      <c r="C29" s="472" t="str">
        <f>IF(L81="","",L81)</f>
        <v/>
      </c>
      <c r="D29" s="473"/>
      <c r="E29" s="473"/>
      <c r="F29" s="473"/>
      <c r="G29" s="473"/>
      <c r="H29" s="474"/>
      <c r="I29" s="469"/>
      <c r="J29" s="470"/>
      <c r="K29" s="470"/>
      <c r="L29" s="471"/>
      <c r="M29" s="550">
        <f>IF(L84="","",L84)</f>
        <v>0</v>
      </c>
      <c r="N29" s="551"/>
      <c r="O29" s="510"/>
      <c r="P29" s="511"/>
      <c r="Q29" s="472" t="str">
        <f>IF(L82="","",L82)</f>
        <v/>
      </c>
      <c r="R29" s="473"/>
      <c r="S29" s="473"/>
      <c r="T29" s="474"/>
      <c r="U29" s="472" t="str">
        <f>IF(L83="","",L83)</f>
        <v/>
      </c>
      <c r="V29" s="473"/>
      <c r="W29" s="473"/>
      <c r="X29" s="532"/>
      <c r="Y29" s="456"/>
      <c r="Z29" s="457"/>
      <c r="AA29" s="70"/>
    </row>
    <row r="30" spans="1:27" ht="100" customHeight="1" thickTop="1" thickBot="1">
      <c r="A30" s="30"/>
      <c r="B30" s="168">
        <v>8</v>
      </c>
      <c r="C30" s="472" t="str">
        <f>IF(L85="","",L85)</f>
        <v/>
      </c>
      <c r="D30" s="473"/>
      <c r="E30" s="473"/>
      <c r="F30" s="473"/>
      <c r="G30" s="473"/>
      <c r="H30" s="474"/>
      <c r="I30" s="469"/>
      <c r="J30" s="470"/>
      <c r="K30" s="470"/>
      <c r="L30" s="471"/>
      <c r="M30" s="550">
        <f>IF(L88="","",L88)</f>
        <v>0</v>
      </c>
      <c r="N30" s="551"/>
      <c r="O30" s="510"/>
      <c r="P30" s="511"/>
      <c r="Q30" s="472" t="str">
        <f>IF(L86="","",L86)</f>
        <v/>
      </c>
      <c r="R30" s="473"/>
      <c r="S30" s="473"/>
      <c r="T30" s="474"/>
      <c r="U30" s="472" t="str">
        <f>IF(L87="","",L87)</f>
        <v/>
      </c>
      <c r="V30" s="473"/>
      <c r="W30" s="473"/>
      <c r="X30" s="532"/>
      <c r="Y30" s="456"/>
      <c r="Z30" s="457"/>
      <c r="AA30" s="70"/>
    </row>
    <row r="31" spans="1:27" ht="100" customHeight="1" thickTop="1" thickBot="1">
      <c r="A31" s="30"/>
      <c r="B31" s="169">
        <v>9</v>
      </c>
      <c r="C31" s="466" t="str">
        <f>IF(L89="","",L89)</f>
        <v/>
      </c>
      <c r="D31" s="467"/>
      <c r="E31" s="467"/>
      <c r="F31" s="467"/>
      <c r="G31" s="467"/>
      <c r="H31" s="468"/>
      <c r="I31" s="505"/>
      <c r="J31" s="506"/>
      <c r="K31" s="506"/>
      <c r="L31" s="507"/>
      <c r="M31" s="592">
        <f>IF(L92="","",L92)</f>
        <v>0</v>
      </c>
      <c r="N31" s="593"/>
      <c r="O31" s="594"/>
      <c r="P31" s="595"/>
      <c r="Q31" s="466" t="str">
        <f>IF(L90="","",L90)</f>
        <v/>
      </c>
      <c r="R31" s="467"/>
      <c r="S31" s="467"/>
      <c r="T31" s="468"/>
      <c r="U31" s="466" t="str">
        <f>IF(L91="","",L91)</f>
        <v/>
      </c>
      <c r="V31" s="467"/>
      <c r="W31" s="467"/>
      <c r="X31" s="596"/>
      <c r="Y31" s="456"/>
      <c r="Z31" s="457"/>
      <c r="AA31" s="70"/>
    </row>
    <row r="32" spans="1:27" ht="55" customHeight="1" thickTop="1" thickBot="1">
      <c r="A32" s="30"/>
      <c r="B32" s="442" t="s">
        <v>237</v>
      </c>
      <c r="C32" s="443"/>
      <c r="D32" s="443"/>
      <c r="E32" s="443"/>
      <c r="F32" s="443"/>
      <c r="G32" s="443"/>
      <c r="H32" s="443"/>
      <c r="I32" s="443"/>
      <c r="J32" s="443"/>
      <c r="K32" s="443"/>
      <c r="L32" s="444"/>
      <c r="M32" s="508" t="str">
        <f>IF(L93="","",L93)</f>
        <v/>
      </c>
      <c r="N32" s="508"/>
      <c r="O32" s="509" t="str">
        <f>IF(O23="","",SUM(O23:O31))</f>
        <v/>
      </c>
      <c r="P32" s="509"/>
      <c r="Q32" s="463" t="s">
        <v>431</v>
      </c>
      <c r="R32" s="464"/>
      <c r="S32" s="464"/>
      <c r="T32" s="464"/>
      <c r="U32" s="464"/>
      <c r="V32" s="464"/>
      <c r="W32" s="464"/>
      <c r="X32" s="464"/>
      <c r="Y32" s="464"/>
      <c r="Z32" s="465"/>
      <c r="AA32" s="70"/>
    </row>
    <row r="33" spans="1:27" ht="33.5" customHeight="1" thickTop="1" thickBot="1">
      <c r="A33" s="30"/>
      <c r="B33" s="198" t="s">
        <v>376</v>
      </c>
      <c r="C33" s="214"/>
      <c r="D33" s="110"/>
      <c r="E33" s="110"/>
      <c r="F33" s="104"/>
      <c r="G33" s="104"/>
      <c r="H33" s="104"/>
      <c r="I33" s="104"/>
      <c r="J33" s="104"/>
      <c r="K33" s="104"/>
      <c r="L33" s="111"/>
      <c r="M33" s="111"/>
      <c r="N33" s="105"/>
      <c r="O33" s="461" t="str">
        <f>IF(O23="","",SUM(O23:P31))</f>
        <v/>
      </c>
      <c r="P33" s="462"/>
      <c r="Q33" s="106"/>
      <c r="R33" s="106"/>
      <c r="S33" s="104"/>
      <c r="T33" s="104"/>
      <c r="U33" s="104"/>
      <c r="V33" s="107" t="s">
        <v>377</v>
      </c>
      <c r="W33" s="589"/>
      <c r="X33" s="590"/>
      <c r="Y33" s="590"/>
      <c r="Z33" s="591"/>
      <c r="AA33" s="70"/>
    </row>
    <row r="34" spans="1:27" ht="30" customHeight="1" thickTop="1" thickBot="1">
      <c r="A34" s="30"/>
      <c r="B34" s="450" t="s">
        <v>378</v>
      </c>
      <c r="C34" s="451"/>
      <c r="D34" s="452"/>
      <c r="E34" s="452"/>
      <c r="F34" s="452"/>
      <c r="G34" s="458"/>
      <c r="H34" s="459"/>
      <c r="I34" s="459"/>
      <c r="J34" s="459"/>
      <c r="K34" s="459"/>
      <c r="L34" s="459"/>
      <c r="M34" s="459"/>
      <c r="N34" s="459"/>
      <c r="O34" s="459"/>
      <c r="P34" s="459"/>
      <c r="Q34" s="459"/>
      <c r="R34" s="459"/>
      <c r="S34" s="459"/>
      <c r="T34" s="459"/>
      <c r="U34" s="459"/>
      <c r="V34" s="459"/>
      <c r="W34" s="459"/>
      <c r="X34" s="459"/>
      <c r="Y34" s="459"/>
      <c r="Z34" s="460"/>
      <c r="AA34" s="70"/>
    </row>
    <row r="35" spans="1:27" ht="6" customHeight="1" thickTop="1">
      <c r="A35" s="30"/>
      <c r="B35" s="453"/>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5"/>
      <c r="AA35" s="70"/>
    </row>
    <row r="36" spans="1:27" ht="6" customHeight="1" thickBot="1">
      <c r="A36" s="30"/>
      <c r="B36" s="447"/>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9"/>
      <c r="AA36" s="70"/>
    </row>
    <row r="37" spans="1:27" ht="15" thickTop="1">
      <c r="A37" s="30"/>
      <c r="B37" s="30"/>
      <c r="C37" s="30"/>
      <c r="D37" s="70"/>
      <c r="E37" s="70"/>
      <c r="F37" s="70"/>
      <c r="G37" s="70"/>
      <c r="H37" s="70"/>
      <c r="I37" s="70"/>
      <c r="J37" s="70"/>
      <c r="K37" s="70"/>
      <c r="L37" s="70"/>
      <c r="M37" s="70"/>
      <c r="N37" s="70"/>
      <c r="O37" s="70"/>
      <c r="P37" s="70"/>
      <c r="Q37" s="70"/>
      <c r="R37" s="70"/>
      <c r="S37" s="70"/>
      <c r="T37" s="70"/>
      <c r="U37" s="70"/>
      <c r="V37" s="70"/>
      <c r="W37" s="70"/>
      <c r="X37" s="70"/>
      <c r="Y37" s="70"/>
      <c r="Z37" s="70"/>
      <c r="AA37" s="70"/>
    </row>
    <row r="38" spans="1:27" ht="12.75" hidden="1" customHeight="1"/>
    <row r="39" spans="1:27" ht="12.75" hidden="1" customHeight="1"/>
    <row r="40" spans="1:27" ht="12.75" hidden="1" customHeight="1"/>
    <row r="41" spans="1:27" ht="12.75" hidden="1" customHeight="1"/>
    <row r="42" spans="1:27" ht="14" hidden="1">
      <c r="F42" s="118"/>
      <c r="G42" s="118"/>
      <c r="H42" s="118" t="s">
        <v>166</v>
      </c>
      <c r="I42" s="118"/>
      <c r="J42" s="145">
        <f>'JOB TITLE (4)'!D48</f>
        <v>214</v>
      </c>
      <c r="L42" t="str">
        <f>IF(VLOOKUP(J42,DATA!$C$2:$F$328,4,FALSE)="","",(VLOOKUP(J42,DATA!$C$2:$F$328,4,FALSE)))</f>
        <v/>
      </c>
    </row>
    <row r="43" spans="1:27" ht="14" hidden="1">
      <c r="F43" s="118"/>
      <c r="G43" s="118"/>
      <c r="H43" s="118" t="s">
        <v>168</v>
      </c>
      <c r="I43" s="118"/>
      <c r="J43" s="121">
        <f>J42+1</f>
        <v>215</v>
      </c>
      <c r="L43" t="str">
        <f>IF(VLOOKUP(J43,DATA!$C$2:$F$328,4,FALSE)="","",(VLOOKUP(J43,DATA!$C$2:$F$328,4,FALSE)))</f>
        <v/>
      </c>
    </row>
    <row r="44" spans="1:27" ht="14" hidden="1">
      <c r="F44" s="118"/>
      <c r="G44" s="118"/>
      <c r="H44" s="118" t="s">
        <v>369</v>
      </c>
      <c r="I44" s="118"/>
      <c r="J44" s="121">
        <f t="shared" ref="J44:J92" si="0">J43+1</f>
        <v>216</v>
      </c>
      <c r="K44" s="121"/>
      <c r="L44" t="str">
        <f>IF(VLOOKUP(J44,DATA!$C$2:$F$328,4,FALSE)="","",(VLOOKUP(J44,DATA!$C$2:$F$328,4,FALSE)))</f>
        <v/>
      </c>
    </row>
    <row r="45" spans="1:27" ht="14" hidden="1">
      <c r="F45" s="118"/>
      <c r="G45" s="118"/>
      <c r="H45" s="118" t="s">
        <v>167</v>
      </c>
      <c r="I45" s="118"/>
      <c r="J45" s="121">
        <f t="shared" si="0"/>
        <v>217</v>
      </c>
      <c r="K45" s="121"/>
      <c r="L45" t="str">
        <f>IF(VLOOKUP(J45,DATA!$C$2:$F$328,4,FALSE)="","",(VLOOKUP(J45,DATA!$C$2:$F$328,4,FALSE)))</f>
        <v/>
      </c>
    </row>
    <row r="46" spans="1:27" ht="14" hidden="1">
      <c r="F46" s="118"/>
      <c r="G46" s="118"/>
      <c r="H46" s="118" t="s">
        <v>368</v>
      </c>
      <c r="I46" s="118"/>
      <c r="J46" s="121">
        <f t="shared" si="0"/>
        <v>218</v>
      </c>
      <c r="K46" s="121"/>
      <c r="L46" t="str">
        <f>IF(VLOOKUP(J46,DATA!$C$2:$F$328,4,FALSE)="","",(VLOOKUP(J46,DATA!$C$2:$F$328,4,FALSE)))</f>
        <v/>
      </c>
    </row>
    <row r="47" spans="1:27" ht="14" hidden="1">
      <c r="F47" s="118"/>
      <c r="G47" s="118"/>
      <c r="H47" s="118" t="s">
        <v>171</v>
      </c>
      <c r="I47" s="118"/>
      <c r="J47" s="121">
        <f t="shared" si="0"/>
        <v>219</v>
      </c>
      <c r="K47" s="121"/>
      <c r="L47" t="str">
        <f>IF(VLOOKUP(J47,DATA!$C$2:$F$328,4,FALSE)="","",(VLOOKUP(J47,DATA!$C$2:$F$328,4,FALSE)))</f>
        <v/>
      </c>
      <c r="M47" s="117"/>
    </row>
    <row r="48" spans="1:27" ht="14" hidden="1">
      <c r="F48" s="118"/>
      <c r="G48" s="118"/>
      <c r="H48" s="118" t="s">
        <v>172</v>
      </c>
      <c r="I48" s="118"/>
      <c r="J48" s="121">
        <f t="shared" si="0"/>
        <v>220</v>
      </c>
      <c r="K48" s="121"/>
      <c r="L48" t="str">
        <f>IF(VLOOKUP(J48,DATA!$C$2:$F$328,4,FALSE)="","",(VLOOKUP(J48,DATA!$C$2:$F$328,4,FALSE)))</f>
        <v/>
      </c>
      <c r="M48" s="119"/>
    </row>
    <row r="49" spans="6:15" ht="14" hidden="1">
      <c r="F49" s="118"/>
      <c r="G49" s="118"/>
      <c r="H49" s="118" t="s">
        <v>173</v>
      </c>
      <c r="I49" s="118"/>
      <c r="J49" s="121">
        <f t="shared" si="0"/>
        <v>221</v>
      </c>
      <c r="K49" s="121"/>
      <c r="L49" t="str">
        <f>IF(VLOOKUP(J49,DATA!$C$2:$F$328,4,FALSE)="","",(VLOOKUP(J49,DATA!$C$2:$F$328,4,FALSE)))</f>
        <v/>
      </c>
    </row>
    <row r="50" spans="6:15" ht="14" hidden="1">
      <c r="F50" s="118"/>
      <c r="G50" s="118"/>
      <c r="H50" s="118" t="s">
        <v>170</v>
      </c>
      <c r="I50" s="118"/>
      <c r="J50" s="121">
        <f t="shared" si="0"/>
        <v>222</v>
      </c>
      <c r="K50" s="121"/>
      <c r="L50" t="str">
        <f>IF(VLOOKUP(J50,DATA!$C$2:$F$328,4,FALSE)="","",(VLOOKUP(J50,DATA!$C$2:$F$328,4,FALSE)))</f>
        <v/>
      </c>
    </row>
    <row r="51" spans="6:15" ht="14" hidden="1">
      <c r="F51" s="118"/>
      <c r="G51" s="118"/>
      <c r="H51" s="118" t="s">
        <v>174</v>
      </c>
      <c r="I51" s="118"/>
      <c r="J51" s="121">
        <f t="shared" si="0"/>
        <v>223</v>
      </c>
      <c r="K51" s="121"/>
      <c r="L51" t="str">
        <f>IF(VLOOKUP(J51,DATA!$C$2:$F$328,4,FALSE)="","",(VLOOKUP(J51,DATA!$C$2:$F$328,4,FALSE)))</f>
        <v/>
      </c>
    </row>
    <row r="52" spans="6:15" ht="14" hidden="1">
      <c r="F52" s="118"/>
      <c r="G52" s="118"/>
      <c r="H52" s="118" t="s">
        <v>175</v>
      </c>
      <c r="I52" s="118"/>
      <c r="J52" s="121">
        <f t="shared" si="0"/>
        <v>224</v>
      </c>
      <c r="K52" s="121"/>
      <c r="L52" t="str">
        <f>IF(VLOOKUP(J52,DATA!$C$2:$F$328,4,FALSE)="","",(VLOOKUP(J52,DATA!$C$2:$F$328,4,FALSE)))</f>
        <v/>
      </c>
    </row>
    <row r="53" spans="6:15" ht="14" hidden="1">
      <c r="F53" s="118"/>
      <c r="G53" s="118"/>
      <c r="H53" s="118" t="s">
        <v>176</v>
      </c>
      <c r="I53" s="118"/>
      <c r="J53" s="121">
        <f t="shared" si="0"/>
        <v>225</v>
      </c>
      <c r="K53" s="121"/>
      <c r="L53" t="str">
        <f>IF(VLOOKUP(J53,DATA!$C$2:$F$328,4,FALSE)="","",(VLOOKUP(J53,DATA!$C$2:$F$328,4,FALSE)))</f>
        <v/>
      </c>
    </row>
    <row r="54" spans="6:15" ht="14" hidden="1">
      <c r="F54" s="118"/>
      <c r="G54" s="118"/>
      <c r="H54" s="118" t="s">
        <v>177</v>
      </c>
      <c r="I54" s="118"/>
      <c r="J54" s="121">
        <f t="shared" si="0"/>
        <v>226</v>
      </c>
      <c r="K54" s="121"/>
      <c r="L54" t="str">
        <f>IF(VLOOKUP(J54,DATA!$C$2:$F$328,4,FALSE)="","",(VLOOKUP(J54,DATA!$C$2:$F$328,4,FALSE)))</f>
        <v/>
      </c>
      <c r="M54" s="273"/>
      <c r="N54" s="273"/>
      <c r="O54" s="273"/>
    </row>
    <row r="55" spans="6:15" ht="14" hidden="1">
      <c r="F55" s="118"/>
      <c r="G55" s="118"/>
      <c r="H55" s="118" t="s">
        <v>178</v>
      </c>
      <c r="I55" s="118"/>
      <c r="J55" s="121">
        <f t="shared" si="0"/>
        <v>227</v>
      </c>
      <c r="K55" s="121"/>
      <c r="L55" t="str">
        <f>IF(VLOOKUP(J55,DATA!$C$2:$F$328,4,FALSE)="","",(VLOOKUP(J55,DATA!$C$2:$F$328,4,FALSE)))</f>
        <v/>
      </c>
    </row>
    <row r="56" spans="6:15" ht="14" hidden="1">
      <c r="F56" s="118"/>
      <c r="G56" s="118"/>
      <c r="H56" s="118" t="s">
        <v>179</v>
      </c>
      <c r="I56" s="118"/>
      <c r="J56" s="121">
        <f t="shared" si="0"/>
        <v>228</v>
      </c>
      <c r="K56" s="121"/>
      <c r="L56" t="str">
        <f>IF(VLOOKUP(J56,DATA!$C$2:$F$328,4,FALSE)="","",(VLOOKUP(J56,DATA!$C$2:$F$328,4,FALSE)))</f>
        <v/>
      </c>
    </row>
    <row r="57" spans="6:15" ht="14" hidden="1">
      <c r="F57" s="118"/>
      <c r="G57" s="118"/>
      <c r="H57" s="118" t="s">
        <v>185</v>
      </c>
      <c r="I57" s="118"/>
      <c r="J57" s="121">
        <f t="shared" si="0"/>
        <v>229</v>
      </c>
      <c r="K57" s="121"/>
      <c r="L57" t="str">
        <f>IF(VLOOKUP(J57,DATA!$C$2:$F$328,4,FALSE)="","",(VLOOKUP(J57,DATA!$C$2:$F$328,4,FALSE)))</f>
        <v/>
      </c>
    </row>
    <row r="58" spans="6:15" ht="14" hidden="1">
      <c r="F58" s="118"/>
      <c r="G58" s="118"/>
      <c r="H58" s="118" t="s">
        <v>182</v>
      </c>
      <c r="I58" s="118"/>
      <c r="J58" s="121">
        <f t="shared" si="0"/>
        <v>230</v>
      </c>
      <c r="K58" s="121"/>
      <c r="L58" t="str">
        <f>IF(VLOOKUP(J58,DATA!$C$2:$F$328,4,FALSE)="","",(VLOOKUP(J58,DATA!$C$2:$F$328,4,FALSE)))</f>
        <v/>
      </c>
    </row>
    <row r="59" spans="6:15" ht="14" hidden="1">
      <c r="F59" s="118"/>
      <c r="G59" s="118"/>
      <c r="H59" s="118" t="s">
        <v>183</v>
      </c>
      <c r="I59" s="118"/>
      <c r="J59" s="121">
        <f t="shared" si="0"/>
        <v>231</v>
      </c>
      <c r="K59" s="121"/>
      <c r="L59" t="str">
        <f>IF(VLOOKUP(J59,DATA!$C$2:$F$328,4,FALSE)="","",(VLOOKUP(J59,DATA!$C$2:$F$328,4,FALSE)))</f>
        <v/>
      </c>
    </row>
    <row r="60" spans="6:15" ht="14" hidden="1">
      <c r="F60" s="118"/>
      <c r="G60" s="118"/>
      <c r="H60" s="118" t="s">
        <v>184</v>
      </c>
      <c r="I60" s="118"/>
      <c r="J60" s="121">
        <f t="shared" si="0"/>
        <v>232</v>
      </c>
      <c r="K60" s="121"/>
      <c r="L60">
        <f>IF(VLOOKUP(J60,DATA!$C$2:$F$328,4,FALSE)="",0,(VLOOKUP(J60,DATA!$C$2:$F$328,4,FALSE)))</f>
        <v>0</v>
      </c>
    </row>
    <row r="61" spans="6:15" ht="14" hidden="1">
      <c r="F61" s="118"/>
      <c r="G61" s="118"/>
      <c r="H61" s="118" t="s">
        <v>186</v>
      </c>
      <c r="I61" s="118"/>
      <c r="J61" s="121">
        <f t="shared" si="0"/>
        <v>233</v>
      </c>
      <c r="K61" s="121"/>
      <c r="L61" t="str">
        <f>IF(VLOOKUP(J61,DATA!$C$2:$F$328,4,FALSE)="","",(VLOOKUP(J61,DATA!$C$2:$F$328,4,FALSE)))</f>
        <v/>
      </c>
    </row>
    <row r="62" spans="6:15" ht="14" hidden="1">
      <c r="F62" s="118"/>
      <c r="G62" s="118"/>
      <c r="H62" s="118" t="s">
        <v>187</v>
      </c>
      <c r="I62" s="118"/>
      <c r="J62" s="121">
        <f t="shared" si="0"/>
        <v>234</v>
      </c>
      <c r="K62" s="121"/>
      <c r="L62" t="str">
        <f>IF(VLOOKUP(J62,DATA!$C$2:$F$328,4,FALSE)="","",(VLOOKUP(J62,DATA!$C$2:$F$328,4,FALSE)))</f>
        <v/>
      </c>
    </row>
    <row r="63" spans="6:15" ht="14" hidden="1">
      <c r="F63" s="118"/>
      <c r="G63" s="118"/>
      <c r="H63" s="118" t="s">
        <v>188</v>
      </c>
      <c r="I63" s="118"/>
      <c r="J63" s="121">
        <f t="shared" si="0"/>
        <v>235</v>
      </c>
      <c r="K63" s="121"/>
      <c r="L63" t="str">
        <f>IF(VLOOKUP(J63,DATA!$C$2:$F$328,4,FALSE)="","",(VLOOKUP(J63,DATA!$C$2:$F$328,4,FALSE)))</f>
        <v/>
      </c>
    </row>
    <row r="64" spans="6:15" ht="14" hidden="1">
      <c r="F64" s="118"/>
      <c r="G64" s="118"/>
      <c r="H64" s="118" t="s">
        <v>189</v>
      </c>
      <c r="I64" s="118"/>
      <c r="J64" s="121">
        <f t="shared" si="0"/>
        <v>236</v>
      </c>
      <c r="K64" s="121"/>
      <c r="L64">
        <f>IF(VLOOKUP(J64,DATA!$C$2:$F$328,4,FALSE)="",0,(VLOOKUP(J64,DATA!$C$2:$F$328,4,FALSE)))</f>
        <v>0</v>
      </c>
    </row>
    <row r="65" spans="6:12" ht="14" hidden="1">
      <c r="F65" s="118"/>
      <c r="G65" s="118"/>
      <c r="H65" s="118" t="s">
        <v>190</v>
      </c>
      <c r="I65" s="118"/>
      <c r="J65" s="121">
        <f t="shared" si="0"/>
        <v>237</v>
      </c>
      <c r="K65" s="121"/>
      <c r="L65" t="str">
        <f>IF(VLOOKUP(J65,DATA!$C$2:$F$328,4,FALSE)="","",(VLOOKUP(J65,DATA!$C$2:$F$328,4,FALSE)))</f>
        <v/>
      </c>
    </row>
    <row r="66" spans="6:12" ht="14" hidden="1">
      <c r="F66" s="118"/>
      <c r="G66" s="118"/>
      <c r="H66" s="118" t="s">
        <v>191</v>
      </c>
      <c r="I66" s="118"/>
      <c r="J66" s="121">
        <f t="shared" si="0"/>
        <v>238</v>
      </c>
      <c r="K66" s="121"/>
      <c r="L66" t="str">
        <f>IF(VLOOKUP(J66,DATA!$C$2:$F$328,4,FALSE)="","",(VLOOKUP(J66,DATA!$C$2:$F$328,4,FALSE)))</f>
        <v/>
      </c>
    </row>
    <row r="67" spans="6:12" ht="14" hidden="1">
      <c r="F67" s="118"/>
      <c r="G67" s="118"/>
      <c r="H67" s="118" t="s">
        <v>192</v>
      </c>
      <c r="I67" s="118"/>
      <c r="J67" s="121">
        <f t="shared" si="0"/>
        <v>239</v>
      </c>
      <c r="K67" s="121"/>
      <c r="L67" t="str">
        <f>IF(VLOOKUP(J67,DATA!$C$2:$F$328,4,FALSE)="","",(VLOOKUP(J67,DATA!$C$2:$F$328,4,FALSE)))</f>
        <v/>
      </c>
    </row>
    <row r="68" spans="6:12" ht="14" hidden="1">
      <c r="F68" s="118"/>
      <c r="G68" s="118"/>
      <c r="H68" s="118" t="s">
        <v>193</v>
      </c>
      <c r="I68" s="118"/>
      <c r="J68" s="121">
        <f t="shared" si="0"/>
        <v>240</v>
      </c>
      <c r="K68" s="121"/>
      <c r="L68">
        <f>IF(VLOOKUP(J68,DATA!$C$2:$F$328,4,FALSE)="",0,(VLOOKUP(J68,DATA!$C$2:$F$328,4,FALSE)))</f>
        <v>0</v>
      </c>
    </row>
    <row r="69" spans="6:12" ht="14" hidden="1">
      <c r="F69" s="118"/>
      <c r="G69" s="118"/>
      <c r="H69" s="118" t="s">
        <v>194</v>
      </c>
      <c r="I69" s="118"/>
      <c r="J69" s="121">
        <f t="shared" si="0"/>
        <v>241</v>
      </c>
      <c r="K69" s="121"/>
      <c r="L69" t="str">
        <f>IF(VLOOKUP(J69,DATA!$C$2:$F$328,4,FALSE)="","",(VLOOKUP(J69,DATA!$C$2:$F$328,4,FALSE)))</f>
        <v/>
      </c>
    </row>
    <row r="70" spans="6:12" ht="14" hidden="1">
      <c r="F70" s="118"/>
      <c r="G70" s="118"/>
      <c r="H70" s="118" t="s">
        <v>195</v>
      </c>
      <c r="I70" s="118"/>
      <c r="J70" s="121">
        <f t="shared" si="0"/>
        <v>242</v>
      </c>
      <c r="K70" s="121"/>
      <c r="L70" t="str">
        <f>IF(VLOOKUP(J70,DATA!$C$2:$F$328,4,FALSE)="","",(VLOOKUP(J70,DATA!$C$2:$F$328,4,FALSE)))</f>
        <v/>
      </c>
    </row>
    <row r="71" spans="6:12" ht="14" hidden="1">
      <c r="F71" s="118"/>
      <c r="G71" s="118"/>
      <c r="H71" s="118" t="s">
        <v>196</v>
      </c>
      <c r="I71" s="118"/>
      <c r="J71" s="121">
        <f t="shared" si="0"/>
        <v>243</v>
      </c>
      <c r="K71" s="121"/>
      <c r="L71" t="str">
        <f>IF(VLOOKUP(J71,DATA!$C$2:$F$328,4,FALSE)="","",(VLOOKUP(J71,DATA!$C$2:$F$328,4,FALSE)))</f>
        <v/>
      </c>
    </row>
    <row r="72" spans="6:12" ht="14" hidden="1">
      <c r="F72" s="118"/>
      <c r="G72" s="118"/>
      <c r="H72" s="118" t="s">
        <v>197</v>
      </c>
      <c r="I72" s="118"/>
      <c r="J72" s="121">
        <f t="shared" si="0"/>
        <v>244</v>
      </c>
      <c r="K72" s="121"/>
      <c r="L72">
        <f>IF(VLOOKUP(J72,DATA!$C$2:$F$328,4,FALSE)="",0,(VLOOKUP(J72,DATA!$C$2:$F$328,4,FALSE)))</f>
        <v>0</v>
      </c>
    </row>
    <row r="73" spans="6:12" ht="14" hidden="1">
      <c r="F73" s="118"/>
      <c r="G73" s="118"/>
      <c r="H73" s="118" t="s">
        <v>198</v>
      </c>
      <c r="I73" s="118"/>
      <c r="J73" s="121">
        <f t="shared" si="0"/>
        <v>245</v>
      </c>
      <c r="K73" s="121"/>
      <c r="L73" t="str">
        <f>IF(VLOOKUP(J73,DATA!$C$2:$F$328,4,FALSE)="","",(VLOOKUP(J73,DATA!$C$2:$F$328,4,FALSE)))</f>
        <v/>
      </c>
    </row>
    <row r="74" spans="6:12" ht="14" hidden="1">
      <c r="F74" s="118"/>
      <c r="G74" s="118"/>
      <c r="H74" s="118" t="s">
        <v>199</v>
      </c>
      <c r="I74" s="118"/>
      <c r="J74" s="121">
        <f t="shared" si="0"/>
        <v>246</v>
      </c>
      <c r="K74" s="121"/>
      <c r="L74" t="str">
        <f>IF(VLOOKUP(J74,DATA!$C$2:$F$328,4,FALSE)="","",(VLOOKUP(J74,DATA!$C$2:$F$328,4,FALSE)))</f>
        <v/>
      </c>
    </row>
    <row r="75" spans="6:12" ht="14" hidden="1">
      <c r="F75" s="118"/>
      <c r="G75" s="118"/>
      <c r="H75" s="118" t="s">
        <v>200</v>
      </c>
      <c r="I75" s="118"/>
      <c r="J75" s="121">
        <f t="shared" si="0"/>
        <v>247</v>
      </c>
      <c r="K75" s="121"/>
      <c r="L75" t="str">
        <f>IF(VLOOKUP(J75,DATA!$C$2:$F$328,4,FALSE)="","",(VLOOKUP(J75,DATA!$C$2:$F$328,4,FALSE)))</f>
        <v/>
      </c>
    </row>
    <row r="76" spans="6:12" ht="14" hidden="1">
      <c r="F76" s="118"/>
      <c r="G76" s="118"/>
      <c r="H76" s="118" t="s">
        <v>201</v>
      </c>
      <c r="I76" s="118"/>
      <c r="J76" s="121">
        <f t="shared" si="0"/>
        <v>248</v>
      </c>
      <c r="K76" s="121"/>
      <c r="L76">
        <f>IF(VLOOKUP(J76,DATA!$C$2:$F$328,4,FALSE)="",0,(VLOOKUP(J76,DATA!$C$2:$F$328,4,FALSE)))</f>
        <v>0</v>
      </c>
    </row>
    <row r="77" spans="6:12" ht="14" hidden="1">
      <c r="F77" s="118"/>
      <c r="G77" s="118"/>
      <c r="H77" s="118" t="s">
        <v>202</v>
      </c>
      <c r="I77" s="118"/>
      <c r="J77" s="121">
        <f t="shared" si="0"/>
        <v>249</v>
      </c>
      <c r="K77" s="121"/>
      <c r="L77" t="str">
        <f>IF(VLOOKUP(J77,DATA!$C$2:$F$328,4,FALSE)="","",(VLOOKUP(J77,DATA!$C$2:$F$328,4,FALSE)))</f>
        <v/>
      </c>
    </row>
    <row r="78" spans="6:12" ht="14" hidden="1">
      <c r="F78" s="118"/>
      <c r="G78" s="118"/>
      <c r="H78" s="118" t="s">
        <v>203</v>
      </c>
      <c r="I78" s="118"/>
      <c r="J78" s="121">
        <f t="shared" si="0"/>
        <v>250</v>
      </c>
      <c r="K78" s="121"/>
      <c r="L78" t="str">
        <f>IF(VLOOKUP(J78,DATA!$C$2:$F$328,4,FALSE)="","",(VLOOKUP(J78,DATA!$C$2:$F$328,4,FALSE)))</f>
        <v/>
      </c>
    </row>
    <row r="79" spans="6:12" ht="14" hidden="1">
      <c r="F79" s="118"/>
      <c r="G79" s="118"/>
      <c r="H79" s="118" t="s">
        <v>204</v>
      </c>
      <c r="I79" s="118"/>
      <c r="J79" s="121">
        <f t="shared" si="0"/>
        <v>251</v>
      </c>
      <c r="K79" s="121"/>
      <c r="L79" t="str">
        <f>IF(VLOOKUP(J79,DATA!$C$2:$F$328,4,FALSE)="","",(VLOOKUP(J79,DATA!$C$2:$F$328,4,FALSE)))</f>
        <v/>
      </c>
    </row>
    <row r="80" spans="6:12" ht="14" hidden="1">
      <c r="F80" s="118"/>
      <c r="G80" s="118"/>
      <c r="H80" s="118" t="s">
        <v>205</v>
      </c>
      <c r="I80" s="118"/>
      <c r="J80" s="121">
        <f t="shared" si="0"/>
        <v>252</v>
      </c>
      <c r="K80" s="121"/>
      <c r="L80">
        <f>IF(VLOOKUP(J80,DATA!$C$2:$F$328,4,FALSE)="",0,(VLOOKUP(J80,DATA!$C$2:$F$328,4,FALSE)))</f>
        <v>0</v>
      </c>
    </row>
    <row r="81" spans="6:13" ht="14" hidden="1">
      <c r="F81" s="118"/>
      <c r="G81" s="118"/>
      <c r="H81" s="118" t="s">
        <v>206</v>
      </c>
      <c r="I81" s="118"/>
      <c r="J81" s="121">
        <f t="shared" si="0"/>
        <v>253</v>
      </c>
      <c r="K81" s="121"/>
      <c r="L81" t="str">
        <f>IF(VLOOKUP(J81,DATA!$C$2:$F$328,4,FALSE)="","",(VLOOKUP(J81,DATA!$C$2:$F$328,4,FALSE)))</f>
        <v/>
      </c>
    </row>
    <row r="82" spans="6:13" ht="14" hidden="1">
      <c r="F82" s="118"/>
      <c r="G82" s="118"/>
      <c r="H82" s="118" t="s">
        <v>207</v>
      </c>
      <c r="I82" s="118"/>
      <c r="J82" s="121">
        <f t="shared" si="0"/>
        <v>254</v>
      </c>
      <c r="K82" s="121"/>
      <c r="L82" t="str">
        <f>IF(VLOOKUP(J82,DATA!$C$2:$F$328,4,FALSE)="","",(VLOOKUP(J82,DATA!$C$2:$F$328,4,FALSE)))</f>
        <v/>
      </c>
    </row>
    <row r="83" spans="6:13" ht="14" hidden="1">
      <c r="F83" s="118"/>
      <c r="G83" s="118"/>
      <c r="H83" s="118" t="s">
        <v>208</v>
      </c>
      <c r="I83" s="118"/>
      <c r="J83" s="121">
        <f t="shared" si="0"/>
        <v>255</v>
      </c>
      <c r="K83" s="121"/>
      <c r="L83" t="str">
        <f>IF(VLOOKUP(J83,DATA!$C$2:$F$328,4,FALSE)="","",(VLOOKUP(J83,DATA!$C$2:$F$328,4,FALSE)))</f>
        <v/>
      </c>
    </row>
    <row r="84" spans="6:13" ht="14" hidden="1">
      <c r="F84" s="118"/>
      <c r="G84" s="118"/>
      <c r="H84" s="118" t="s">
        <v>209</v>
      </c>
      <c r="I84" s="118"/>
      <c r="J84" s="121">
        <f t="shared" si="0"/>
        <v>256</v>
      </c>
      <c r="K84" s="121"/>
      <c r="L84">
        <f>IF(VLOOKUP(J84,DATA!$C$2:$F$328,4,FALSE)="",0,(VLOOKUP(J84,DATA!$C$2:$F$328,4,FALSE)))</f>
        <v>0</v>
      </c>
    </row>
    <row r="85" spans="6:13" ht="14" hidden="1">
      <c r="F85" s="118"/>
      <c r="G85" s="118"/>
      <c r="H85" s="118" t="s">
        <v>210</v>
      </c>
      <c r="I85" s="118"/>
      <c r="J85" s="121">
        <f t="shared" si="0"/>
        <v>257</v>
      </c>
      <c r="K85" s="121"/>
      <c r="L85" t="str">
        <f>IF(VLOOKUP(J85,DATA!$C$2:$F$328,4,FALSE)="","",(VLOOKUP(J85,DATA!$C$2:$F$328,4,FALSE)))</f>
        <v/>
      </c>
    </row>
    <row r="86" spans="6:13" ht="14" hidden="1">
      <c r="F86" s="118"/>
      <c r="G86" s="118"/>
      <c r="H86" s="118" t="s">
        <v>211</v>
      </c>
      <c r="I86" s="118"/>
      <c r="J86" s="121">
        <f t="shared" si="0"/>
        <v>258</v>
      </c>
      <c r="K86" s="121"/>
      <c r="L86" t="str">
        <f>IF(VLOOKUP(J86,DATA!$C$2:$F$328,4,FALSE)="","",(VLOOKUP(J86,DATA!$C$2:$F$328,4,FALSE)))</f>
        <v/>
      </c>
    </row>
    <row r="87" spans="6:13" ht="14" hidden="1">
      <c r="F87" s="118"/>
      <c r="G87" s="118"/>
      <c r="H87" s="118" t="s">
        <v>212</v>
      </c>
      <c r="I87" s="118"/>
      <c r="J87" s="121">
        <f t="shared" si="0"/>
        <v>259</v>
      </c>
      <c r="K87" s="121"/>
      <c r="L87" t="str">
        <f>IF(VLOOKUP(J87,DATA!$C$2:$F$328,4,FALSE)="","",(VLOOKUP(J87,DATA!$C$2:$F$328,4,FALSE)))</f>
        <v/>
      </c>
    </row>
    <row r="88" spans="6:13" ht="14" hidden="1">
      <c r="F88" s="118"/>
      <c r="G88" s="118"/>
      <c r="H88" s="118" t="s">
        <v>213</v>
      </c>
      <c r="I88" s="118"/>
      <c r="J88" s="121">
        <f t="shared" si="0"/>
        <v>260</v>
      </c>
      <c r="K88" s="121"/>
      <c r="L88">
        <f>IF(VLOOKUP(J88,DATA!$C$2:$F$328,4,FALSE)="",0,(VLOOKUP(J88,DATA!$C$2:$F$328,4,FALSE)))</f>
        <v>0</v>
      </c>
    </row>
    <row r="89" spans="6:13" ht="14" hidden="1">
      <c r="F89" s="118"/>
      <c r="G89" s="118"/>
      <c r="H89" s="118" t="s">
        <v>214</v>
      </c>
      <c r="I89" s="118"/>
      <c r="J89" s="121">
        <f t="shared" si="0"/>
        <v>261</v>
      </c>
      <c r="K89" s="121"/>
      <c r="L89" t="str">
        <f>IF(VLOOKUP(J89,DATA!$C$2:$F$328,4,FALSE)="","",(VLOOKUP(J89,DATA!$C$2:$F$328,4,FALSE)))</f>
        <v/>
      </c>
    </row>
    <row r="90" spans="6:13" ht="14" hidden="1">
      <c r="F90" s="118"/>
      <c r="G90" s="118"/>
      <c r="H90" s="118" t="s">
        <v>215</v>
      </c>
      <c r="I90" s="118"/>
      <c r="J90" s="121">
        <f t="shared" si="0"/>
        <v>262</v>
      </c>
      <c r="K90" s="121"/>
      <c r="L90" t="str">
        <f>IF(VLOOKUP(J90,DATA!$C$2:$F$328,4,FALSE)="","",(VLOOKUP(J90,DATA!$C$2:$F$328,4,FALSE)))</f>
        <v/>
      </c>
    </row>
    <row r="91" spans="6:13" ht="14" hidden="1">
      <c r="F91" s="118"/>
      <c r="G91" s="118"/>
      <c r="H91" s="118" t="s">
        <v>216</v>
      </c>
      <c r="I91" s="118"/>
      <c r="J91" s="121">
        <f t="shared" si="0"/>
        <v>263</v>
      </c>
      <c r="K91" s="121"/>
      <c r="L91" t="str">
        <f>IF(VLOOKUP(J91,DATA!$C$2:$F$328,4,FALSE)="","",(VLOOKUP(J91,DATA!$C$2:$F$328,4,FALSE)))</f>
        <v/>
      </c>
    </row>
    <row r="92" spans="6:13" ht="14" hidden="1">
      <c r="F92" s="118"/>
      <c r="G92" s="118"/>
      <c r="H92" s="118" t="s">
        <v>217</v>
      </c>
      <c r="I92" s="118"/>
      <c r="J92" s="121">
        <f t="shared" si="0"/>
        <v>264</v>
      </c>
      <c r="K92" s="121"/>
      <c r="L92">
        <f>IF(VLOOKUP(J92,DATA!$C$2:$F$328,4,FALSE)="",0,(VLOOKUP(J92,DATA!$C$2:$F$328,4,FALSE)))</f>
        <v>0</v>
      </c>
    </row>
    <row r="93" spans="6:13" ht="14" hidden="1">
      <c r="H93" s="118" t="s">
        <v>11</v>
      </c>
      <c r="I93" s="118"/>
      <c r="L93" s="597" t="str">
        <f>IF(L42="","",SUM(L60+L64+L68+L72+L76+L80+L84+L88+L92))</f>
        <v/>
      </c>
      <c r="M93" s="597"/>
    </row>
  </sheetData>
  <sheetProtection password="932F" sheet="1" objects="1" scenarios="1" formatRows="0" selectLockedCells="1"/>
  <mergeCells count="134">
    <mergeCell ref="L93:M93"/>
    <mergeCell ref="B34:F34"/>
    <mergeCell ref="G34:Z34"/>
    <mergeCell ref="B35:Z35"/>
    <mergeCell ref="B36:Z36"/>
    <mergeCell ref="M31:N31"/>
    <mergeCell ref="O31:P31"/>
    <mergeCell ref="O33:P33"/>
    <mergeCell ref="W33:Z33"/>
    <mergeCell ref="C31:H31"/>
    <mergeCell ref="I31:L31"/>
    <mergeCell ref="Y31:Z31"/>
    <mergeCell ref="B32:L32"/>
    <mergeCell ref="M32:N32"/>
    <mergeCell ref="O32:P32"/>
    <mergeCell ref="Q32:Z32"/>
    <mergeCell ref="Q31:T31"/>
    <mergeCell ref="U31:X31"/>
    <mergeCell ref="O30:P30"/>
    <mergeCell ref="Q30:T30"/>
    <mergeCell ref="U30:X30"/>
    <mergeCell ref="Y28:Z28"/>
    <mergeCell ref="Q29:T29"/>
    <mergeCell ref="U29:X29"/>
    <mergeCell ref="Y29:Z29"/>
    <mergeCell ref="Q28:T28"/>
    <mergeCell ref="U28:X28"/>
    <mergeCell ref="Y30:Z30"/>
    <mergeCell ref="C27:H27"/>
    <mergeCell ref="I27:L27"/>
    <mergeCell ref="M29:N29"/>
    <mergeCell ref="O29:P29"/>
    <mergeCell ref="C28:H28"/>
    <mergeCell ref="I28:L28"/>
    <mergeCell ref="M28:N28"/>
    <mergeCell ref="O28:P28"/>
    <mergeCell ref="C29:H29"/>
    <mergeCell ref="C30:H30"/>
    <mergeCell ref="I30:L30"/>
    <mergeCell ref="M30:N30"/>
    <mergeCell ref="U26:X26"/>
    <mergeCell ref="Y24:Z24"/>
    <mergeCell ref="U25:X25"/>
    <mergeCell ref="U24:X24"/>
    <mergeCell ref="Y25:Z25"/>
    <mergeCell ref="I29:L29"/>
    <mergeCell ref="Y26:Z26"/>
    <mergeCell ref="C25:H25"/>
    <mergeCell ref="I25:L25"/>
    <mergeCell ref="M27:N27"/>
    <mergeCell ref="O27:P27"/>
    <mergeCell ref="Q27:T27"/>
    <mergeCell ref="U27:X27"/>
    <mergeCell ref="Y27:Z27"/>
    <mergeCell ref="C26:H26"/>
    <mergeCell ref="O25:P25"/>
    <mergeCell ref="Q25:T25"/>
    <mergeCell ref="M23:N23"/>
    <mergeCell ref="O23:P23"/>
    <mergeCell ref="Q23:T23"/>
    <mergeCell ref="M25:N25"/>
    <mergeCell ref="I26:L26"/>
    <mergeCell ref="M26:N26"/>
    <mergeCell ref="O26:P26"/>
    <mergeCell ref="Q26:T26"/>
    <mergeCell ref="U23:X23"/>
    <mergeCell ref="Y23:Z23"/>
    <mergeCell ref="M24:N24"/>
    <mergeCell ref="O24:P24"/>
    <mergeCell ref="Q24:T24"/>
    <mergeCell ref="V20:X20"/>
    <mergeCell ref="Y20:Z20"/>
    <mergeCell ref="B21:Z21"/>
    <mergeCell ref="B22:H22"/>
    <mergeCell ref="I22:L22"/>
    <mergeCell ref="C23:H23"/>
    <mergeCell ref="I23:L23"/>
    <mergeCell ref="C24:H24"/>
    <mergeCell ref="I24:L24"/>
    <mergeCell ref="M22:N22"/>
    <mergeCell ref="O22:P22"/>
    <mergeCell ref="Q22:T22"/>
    <mergeCell ref="U22:X22"/>
    <mergeCell ref="Y22:Z22"/>
    <mergeCell ref="Q18:T18"/>
    <mergeCell ref="V18:Y18"/>
    <mergeCell ref="M19:N19"/>
    <mergeCell ref="O19:U19"/>
    <mergeCell ref="V19:X19"/>
    <mergeCell ref="K20:L20"/>
    <mergeCell ref="B17:F17"/>
    <mergeCell ref="G17:K17"/>
    <mergeCell ref="L17:P17"/>
    <mergeCell ref="B18:E18"/>
    <mergeCell ref="G18:J18"/>
    <mergeCell ref="L18:O18"/>
    <mergeCell ref="Y19:Z19"/>
    <mergeCell ref="B19:F19"/>
    <mergeCell ref="G19:H19"/>
    <mergeCell ref="I19:J19"/>
    <mergeCell ref="K19:L19"/>
    <mergeCell ref="M20:N20"/>
    <mergeCell ref="O20:U20"/>
    <mergeCell ref="B20:F20"/>
    <mergeCell ref="G20:H20"/>
    <mergeCell ref="I20:J20"/>
    <mergeCell ref="B13:D13"/>
    <mergeCell ref="E13:N13"/>
    <mergeCell ref="O13:P13"/>
    <mergeCell ref="Q13:Z13"/>
    <mergeCell ref="B12:D12"/>
    <mergeCell ref="E12:N12"/>
    <mergeCell ref="O12:P12"/>
    <mergeCell ref="Q12:Z12"/>
    <mergeCell ref="B15:D15"/>
    <mergeCell ref="E15:N15"/>
    <mergeCell ref="O15:P15"/>
    <mergeCell ref="Q15:Z15"/>
    <mergeCell ref="B14:D14"/>
    <mergeCell ref="E14:N14"/>
    <mergeCell ref="O14:P14"/>
    <mergeCell ref="Q14:Z14"/>
    <mergeCell ref="U8:Z8"/>
    <mergeCell ref="S9:Z9"/>
    <mergeCell ref="B2:Z2"/>
    <mergeCell ref="B3:Z3"/>
    <mergeCell ref="B5:Z5"/>
    <mergeCell ref="B6:Z6"/>
    <mergeCell ref="B10:N10"/>
    <mergeCell ref="O10:Z10"/>
    <mergeCell ref="B11:D11"/>
    <mergeCell ref="E11:N11"/>
    <mergeCell ref="O11:P11"/>
    <mergeCell ref="Q11:Z11"/>
  </mergeCells>
  <phoneticPr fontId="0" type="noConversion"/>
  <conditionalFormatting sqref="E13:E15 B21 M20 I23:I31 Y23:Y31 M23:O31">
    <cfRule type="cellIs" dxfId="3" priority="1" stopIfTrue="1" operator="equal">
      <formula>0</formula>
    </cfRule>
  </conditionalFormatting>
  <conditionalFormatting sqref="V17:W17 Q17">
    <cfRule type="cellIs" dxfId="2" priority="2" stopIfTrue="1" operator="equal">
      <formula>5</formula>
    </cfRule>
  </conditionalFormatting>
  <dataValidations count="4">
    <dataValidation allowBlank="1" showErrorMessage="1" promptTitle="Warning!" sqref="O11"/>
    <dataValidation allowBlank="1" showInputMessage="1" showErrorMessage="1" promptTitle="Warning!" prompt="Do not type in this cell. Information should be entered on the Merge Data sheet. " sqref="E13:E15 Q12:Q15"/>
    <dataValidation type="textLength" operator="equal" allowBlank="1" showInputMessage="1" showErrorMessage="1" errorTitle="ERROR" error="4 digits are required" sqref="G20:H20">
      <formula1>4</formula1>
    </dataValidation>
    <dataValidation type="decimal" operator="equal" allowBlank="1" showInputMessage="1" showErrorMessage="1" errorTitle="ERROR!" error="You typed a value over the formula that is incorrect. Check Your Math or re-enter the formula:  =sum(o23:o31)" sqref="O32:P32">
      <formula1>O33</formula1>
    </dataValidation>
  </dataValidations>
  <printOptions horizontalCentered="1"/>
  <pageMargins left="0.75" right="0.75" top="0.25" bottom="0.5" header="0.5" footer="0.25"/>
  <pageSetup scale="66" fitToHeight="0" orientation="landscape"/>
  <headerFooter>
    <oddFooter>&amp;L&amp;"Calibri,Bold"&amp;9On-the-Job Training (OJT): Skills Acquisition Training Outline (SATO)&amp;R&amp;9P a g e | &amp;P of &amp;N</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N77"/>
  <sheetViews>
    <sheetView zoomScale="64" zoomScaleSheetLayoutView="72" workbookViewId="0">
      <selection activeCell="A3" sqref="A3"/>
    </sheetView>
  </sheetViews>
  <sheetFormatPr baseColWidth="10" defaultColWidth="0" defaultRowHeight="12.75" customHeight="1" zeroHeight="1" x14ac:dyDescent="0"/>
  <cols>
    <col min="1" max="1" width="1.83203125" customWidth="1"/>
    <col min="2" max="2" width="2.6640625" customWidth="1"/>
    <col min="3" max="11" width="15.6640625" customWidth="1"/>
    <col min="12" max="12" width="16.83203125" customWidth="1"/>
    <col min="13" max="13" width="15.6640625" customWidth="1"/>
    <col min="14" max="14" width="2.1640625" customWidth="1"/>
  </cols>
  <sheetData>
    <row r="1" spans="1:14" ht="14">
      <c r="A1" s="30"/>
      <c r="B1" s="30"/>
      <c r="C1" s="30"/>
      <c r="D1" s="30"/>
      <c r="E1" s="30"/>
      <c r="F1" s="30"/>
      <c r="G1" s="30"/>
      <c r="H1" s="30"/>
      <c r="I1" s="30"/>
      <c r="J1" s="30"/>
      <c r="K1" s="30"/>
      <c r="L1" s="30"/>
      <c r="M1" s="30"/>
      <c r="N1" s="30"/>
    </row>
    <row r="2" spans="1:14" ht="20">
      <c r="A2" s="309"/>
      <c r="B2" s="434" t="str">
        <f>ENTITY!A2</f>
        <v>Chicago Cook Workforce Partnership</v>
      </c>
      <c r="C2" s="434"/>
      <c r="D2" s="434"/>
      <c r="E2" s="434"/>
      <c r="F2" s="434"/>
      <c r="G2" s="434"/>
      <c r="H2" s="434"/>
      <c r="I2" s="434"/>
      <c r="J2" s="434"/>
      <c r="K2" s="434"/>
      <c r="L2" s="434"/>
      <c r="M2" s="434"/>
      <c r="N2" s="33"/>
    </row>
    <row r="3" spans="1:14" ht="20">
      <c r="A3" s="30"/>
      <c r="B3" s="434" t="s">
        <v>143</v>
      </c>
      <c r="C3" s="434"/>
      <c r="D3" s="434"/>
      <c r="E3" s="434"/>
      <c r="F3" s="434"/>
      <c r="G3" s="434"/>
      <c r="H3" s="434"/>
      <c r="I3" s="434"/>
      <c r="J3" s="434"/>
      <c r="K3" s="434"/>
      <c r="L3" s="434"/>
      <c r="M3" s="434"/>
      <c r="N3" s="33"/>
    </row>
    <row r="4" spans="1:14" ht="6" customHeight="1">
      <c r="A4" s="30"/>
      <c r="B4" s="37"/>
      <c r="C4" s="37"/>
      <c r="D4" s="37"/>
      <c r="E4" s="37"/>
      <c r="F4" s="37"/>
      <c r="G4" s="37"/>
      <c r="H4" s="37"/>
      <c r="I4" s="37"/>
      <c r="J4" s="37"/>
      <c r="K4" s="37"/>
      <c r="L4" s="37"/>
      <c r="M4" s="37"/>
      <c r="N4" s="34"/>
    </row>
    <row r="5" spans="1:14" ht="20">
      <c r="A5" s="30"/>
      <c r="B5" s="434" t="str">
        <f>IF(DATA!$F$5="","LWIA 7 Broker: ______________________","LWIA 7 OJT Broker: "&amp;DATA!$F$5)</f>
        <v>LWIA 7 Broker: ______________________</v>
      </c>
      <c r="C5" s="434"/>
      <c r="D5" s="434"/>
      <c r="E5" s="434"/>
      <c r="F5" s="434"/>
      <c r="G5" s="434"/>
      <c r="H5" s="434"/>
      <c r="I5" s="434"/>
      <c r="J5" s="434"/>
      <c r="K5" s="434"/>
      <c r="L5" s="434"/>
      <c r="M5" s="434"/>
      <c r="N5" s="33"/>
    </row>
    <row r="6" spans="1:14" ht="20">
      <c r="A6" s="30"/>
      <c r="B6" s="434" t="str">
        <f>IF(DATA!F2="","Employer Agreement # _______________________","Employer Agreement # "&amp;IF(DATA!$F$2="","",RIGHT(DATA!$F$3,2)&amp;"-"&amp;UPPER(DATA!$F$4)&amp;"-"&amp;DATA!$F$2))</f>
        <v>Employer Agreement # _______________________</v>
      </c>
      <c r="C6" s="434"/>
      <c r="D6" s="434"/>
      <c r="E6" s="434"/>
      <c r="F6" s="434"/>
      <c r="G6" s="434"/>
      <c r="H6" s="434"/>
      <c r="I6" s="434"/>
      <c r="J6" s="434"/>
      <c r="K6" s="434"/>
      <c r="L6" s="434"/>
      <c r="M6" s="434"/>
      <c r="N6" s="33"/>
    </row>
    <row r="7" spans="1:14" ht="9.75" customHeight="1">
      <c r="A7" s="30"/>
      <c r="B7" s="38"/>
      <c r="C7" s="39"/>
      <c r="D7" s="39"/>
      <c r="E7" s="39"/>
      <c r="F7" s="39"/>
      <c r="G7" s="39"/>
      <c r="H7" s="39"/>
      <c r="I7" s="39"/>
      <c r="J7" s="39"/>
      <c r="K7" s="39"/>
      <c r="L7" s="39"/>
      <c r="M7" s="39"/>
      <c r="N7" s="35"/>
    </row>
    <row r="8" spans="1:14" ht="9.75" customHeight="1">
      <c r="A8" s="30"/>
      <c r="B8" s="38"/>
      <c r="C8" s="39"/>
      <c r="D8" s="39"/>
      <c r="E8" s="39"/>
      <c r="F8" s="39"/>
      <c r="G8" s="39"/>
      <c r="H8" s="39"/>
      <c r="I8" s="39"/>
      <c r="J8" s="39"/>
      <c r="K8" s="52"/>
      <c r="L8" s="52"/>
      <c r="M8" s="52"/>
      <c r="N8" s="35"/>
    </row>
    <row r="9" spans="1:14" ht="20">
      <c r="A9" s="30"/>
      <c r="B9" s="40" t="s">
        <v>323</v>
      </c>
      <c r="C9" s="41"/>
      <c r="D9" s="41"/>
      <c r="E9" s="41"/>
      <c r="F9" s="41"/>
      <c r="G9" s="41"/>
      <c r="H9" s="41"/>
      <c r="I9" s="41"/>
      <c r="J9" s="41"/>
      <c r="K9" s="41"/>
      <c r="L9" s="41"/>
      <c r="M9" s="41"/>
      <c r="N9" s="36"/>
    </row>
    <row r="10" spans="1:14" ht="15.5" customHeight="1">
      <c r="A10" s="30"/>
      <c r="B10" s="435" t="s">
        <v>4</v>
      </c>
      <c r="C10" s="436"/>
      <c r="D10" s="436"/>
      <c r="E10" s="436"/>
      <c r="F10" s="436"/>
      <c r="G10" s="437"/>
      <c r="H10" s="112" t="s">
        <v>335</v>
      </c>
      <c r="I10" s="113"/>
      <c r="J10" s="114"/>
      <c r="K10" s="114"/>
      <c r="L10" s="114"/>
      <c r="M10" s="101" t="str">
        <f>IF(B11="","",IF(H11="","NO O*NET SOC CODE PROVIDED",""))</f>
        <v/>
      </c>
      <c r="N10" s="36"/>
    </row>
    <row r="11" spans="1:14" ht="15">
      <c r="A11" s="30"/>
      <c r="B11" s="426" t="str">
        <f>IF(E48="","",E48)</f>
        <v/>
      </c>
      <c r="C11" s="427"/>
      <c r="D11" s="427"/>
      <c r="E11" s="427"/>
      <c r="F11" s="427"/>
      <c r="G11" s="428"/>
      <c r="H11" s="426" t="str">
        <f>IF(E49="","",E49)</f>
        <v/>
      </c>
      <c r="I11" s="427"/>
      <c r="J11" s="427"/>
      <c r="K11" s="427"/>
      <c r="L11" s="427"/>
      <c r="M11" s="428"/>
      <c r="N11" s="36"/>
    </row>
    <row r="12" spans="1:14" ht="15">
      <c r="A12" s="30"/>
      <c r="B12" s="44" t="s">
        <v>325</v>
      </c>
      <c r="C12" s="45"/>
      <c r="D12" s="45"/>
      <c r="E12" s="45"/>
      <c r="F12" s="45"/>
      <c r="G12" s="45"/>
      <c r="H12" s="45"/>
      <c r="I12" s="45"/>
      <c r="J12" s="45"/>
      <c r="K12" s="45"/>
      <c r="L12" s="45"/>
      <c r="M12" s="46"/>
      <c r="N12" s="36"/>
    </row>
    <row r="13" spans="1:14" ht="15">
      <c r="A13" s="30"/>
      <c r="B13" s="420" t="str">
        <f>IF(E50="","",E50)</f>
        <v/>
      </c>
      <c r="C13" s="421"/>
      <c r="D13" s="421"/>
      <c r="E13" s="421"/>
      <c r="F13" s="421"/>
      <c r="G13" s="421"/>
      <c r="H13" s="421"/>
      <c r="I13" s="421"/>
      <c r="J13" s="421"/>
      <c r="K13" s="421"/>
      <c r="L13" s="421"/>
      <c r="M13" s="422"/>
      <c r="N13" s="36"/>
    </row>
    <row r="14" spans="1:14" ht="15">
      <c r="A14" s="30"/>
      <c r="B14" s="44" t="s">
        <v>38</v>
      </c>
      <c r="C14" s="45"/>
      <c r="D14" s="45"/>
      <c r="E14" s="45"/>
      <c r="F14" s="45"/>
      <c r="G14" s="45"/>
      <c r="H14" s="45"/>
      <c r="I14" s="45"/>
      <c r="J14" s="45"/>
      <c r="K14" s="45"/>
      <c r="L14" s="45"/>
      <c r="M14" s="46"/>
      <c r="N14" s="36"/>
    </row>
    <row r="15" spans="1:14" ht="15.5" customHeight="1">
      <c r="A15" s="30"/>
      <c r="B15" s="420" t="str">
        <f>IF(E51="","",E51)</f>
        <v/>
      </c>
      <c r="C15" s="432"/>
      <c r="D15" s="432"/>
      <c r="E15" s="432"/>
      <c r="F15" s="432"/>
      <c r="G15" s="432"/>
      <c r="H15" s="432"/>
      <c r="I15" s="432"/>
      <c r="J15" s="432"/>
      <c r="K15" s="432"/>
      <c r="L15" s="432"/>
      <c r="M15" s="433"/>
      <c r="N15" s="36"/>
    </row>
    <row r="16" spans="1:14" ht="15">
      <c r="A16" s="30"/>
      <c r="B16" s="44" t="s">
        <v>326</v>
      </c>
      <c r="C16" s="45"/>
      <c r="D16" s="45"/>
      <c r="E16" s="45"/>
      <c r="F16" s="45"/>
      <c r="G16" s="45"/>
      <c r="H16" s="45"/>
      <c r="I16" s="45"/>
      <c r="J16" s="45"/>
      <c r="K16" s="45"/>
      <c r="L16" s="45"/>
      <c r="M16" s="46"/>
      <c r="N16" s="36"/>
    </row>
    <row r="17" spans="1:14" ht="15">
      <c r="A17" s="30"/>
      <c r="B17" s="420" t="str">
        <f>IF(E52="","",E52)</f>
        <v/>
      </c>
      <c r="C17" s="421"/>
      <c r="D17" s="421"/>
      <c r="E17" s="421"/>
      <c r="F17" s="421"/>
      <c r="G17" s="421"/>
      <c r="H17" s="421"/>
      <c r="I17" s="421"/>
      <c r="J17" s="421"/>
      <c r="K17" s="421"/>
      <c r="L17" s="421"/>
      <c r="M17" s="422"/>
      <c r="N17" s="36"/>
    </row>
    <row r="18" spans="1:14" ht="15">
      <c r="A18" s="30"/>
      <c r="B18" s="44" t="s">
        <v>327</v>
      </c>
      <c r="C18" s="45"/>
      <c r="D18" s="45"/>
      <c r="E18" s="45"/>
      <c r="F18" s="45"/>
      <c r="G18" s="45"/>
      <c r="H18" s="45"/>
      <c r="I18" s="45"/>
      <c r="J18" s="45"/>
      <c r="K18" s="45"/>
      <c r="L18" s="45"/>
      <c r="M18" s="46"/>
      <c r="N18" s="36"/>
    </row>
    <row r="19" spans="1:14" ht="15">
      <c r="A19" s="30"/>
      <c r="B19" s="426" t="str">
        <f>IF(E55="","",E55)</f>
        <v/>
      </c>
      <c r="C19" s="427"/>
      <c r="D19" s="427"/>
      <c r="E19" s="427"/>
      <c r="F19" s="427"/>
      <c r="G19" s="427"/>
      <c r="H19" s="427"/>
      <c r="I19" s="427"/>
      <c r="J19" s="427"/>
      <c r="K19" s="427"/>
      <c r="L19" s="427"/>
      <c r="M19" s="428"/>
      <c r="N19" s="36"/>
    </row>
    <row r="20" spans="1:14" ht="15">
      <c r="A20" s="30"/>
      <c r="B20" s="44" t="s">
        <v>328</v>
      </c>
      <c r="C20" s="45"/>
      <c r="D20" s="45"/>
      <c r="E20" s="45"/>
      <c r="F20" s="45"/>
      <c r="G20" s="45"/>
      <c r="H20" s="45"/>
      <c r="I20" s="45"/>
      <c r="J20" s="45"/>
      <c r="K20" s="45"/>
      <c r="L20" s="45"/>
      <c r="M20" s="46"/>
      <c r="N20" s="36"/>
    </row>
    <row r="21" spans="1:14" ht="15">
      <c r="A21" s="30"/>
      <c r="B21" s="429" t="str">
        <f>IF(E53="","",E53)</f>
        <v/>
      </c>
      <c r="C21" s="430"/>
      <c r="D21" s="430"/>
      <c r="E21" s="430"/>
      <c r="F21" s="430"/>
      <c r="G21" s="430"/>
      <c r="H21" s="430"/>
      <c r="I21" s="430"/>
      <c r="J21" s="430"/>
      <c r="K21" s="430"/>
      <c r="L21" s="430"/>
      <c r="M21" s="431"/>
      <c r="N21" s="36"/>
    </row>
    <row r="22" spans="1:14" ht="15">
      <c r="A22" s="30"/>
      <c r="B22" s="44" t="s">
        <v>329</v>
      </c>
      <c r="C22" s="45"/>
      <c r="D22" s="45"/>
      <c r="E22" s="45"/>
      <c r="F22" s="45"/>
      <c r="G22" s="45"/>
      <c r="H22" s="45"/>
      <c r="I22" s="45"/>
      <c r="J22" s="45"/>
      <c r="K22" s="45"/>
      <c r="L22" s="45"/>
      <c r="M22" s="46"/>
      <c r="N22" s="36"/>
    </row>
    <row r="23" spans="1:14" ht="15">
      <c r="A23" s="30"/>
      <c r="B23" s="423" t="str">
        <f>IF(E54="","",E54)</f>
        <v/>
      </c>
      <c r="C23" s="424"/>
      <c r="D23" s="424"/>
      <c r="E23" s="424"/>
      <c r="F23" s="424"/>
      <c r="G23" s="424"/>
      <c r="H23" s="424"/>
      <c r="I23" s="424"/>
      <c r="J23" s="424"/>
      <c r="K23" s="424"/>
      <c r="L23" s="424"/>
      <c r="M23" s="425"/>
      <c r="N23" s="36"/>
    </row>
    <row r="24" spans="1:14" ht="15">
      <c r="A24" s="30"/>
      <c r="B24" s="44" t="s">
        <v>330</v>
      </c>
      <c r="C24" s="45"/>
      <c r="D24" s="45"/>
      <c r="E24" s="45"/>
      <c r="F24" s="45"/>
      <c r="G24" s="45"/>
      <c r="H24" s="45"/>
      <c r="I24" s="45"/>
      <c r="J24" s="45"/>
      <c r="K24" s="45"/>
      <c r="L24" s="45"/>
      <c r="M24" s="46"/>
      <c r="N24" s="36"/>
    </row>
    <row r="25" spans="1:14" ht="15">
      <c r="A25" s="30"/>
      <c r="B25" s="429" t="str">
        <f>IF(OR(E53="",E54=""),"",ROUNDDOWN(E53*E54,2))</f>
        <v/>
      </c>
      <c r="C25" s="430"/>
      <c r="D25" s="430"/>
      <c r="E25" s="430"/>
      <c r="F25" s="430"/>
      <c r="G25" s="430"/>
      <c r="H25" s="430"/>
      <c r="I25" s="430"/>
      <c r="J25" s="430"/>
      <c r="K25" s="430"/>
      <c r="L25" s="430"/>
      <c r="M25" s="431"/>
      <c r="N25" s="36"/>
    </row>
    <row r="26" spans="1:14" ht="15">
      <c r="A26" s="30"/>
      <c r="B26" s="44" t="s">
        <v>336</v>
      </c>
      <c r="C26" s="45"/>
      <c r="D26" s="45"/>
      <c r="E26" s="45"/>
      <c r="F26" s="47"/>
      <c r="G26" s="47" t="s">
        <v>39</v>
      </c>
      <c r="H26" s="45"/>
      <c r="I26" s="45"/>
      <c r="J26" s="45"/>
      <c r="K26" s="45"/>
      <c r="L26" s="45"/>
      <c r="M26" s="46"/>
      <c r="N26" s="36"/>
    </row>
    <row r="27" spans="1:14" ht="15">
      <c r="A27" s="30"/>
      <c r="B27" s="426" t="str">
        <f>IF(F49=0,"",F49)</f>
        <v/>
      </c>
      <c r="C27" s="427"/>
      <c r="D27" s="427"/>
      <c r="E27" s="427"/>
      <c r="F27" s="427"/>
      <c r="G27" s="427"/>
      <c r="H27" s="427"/>
      <c r="I27" s="427"/>
      <c r="J27" s="427"/>
      <c r="K27" s="427"/>
      <c r="L27" s="427"/>
      <c r="M27" s="428"/>
      <c r="N27" s="36"/>
    </row>
    <row r="28" spans="1:14" ht="15">
      <c r="A28" s="30"/>
      <c r="B28" s="44" t="s">
        <v>337</v>
      </c>
      <c r="C28" s="45"/>
      <c r="D28" s="45"/>
      <c r="E28" s="45"/>
      <c r="F28" s="45"/>
      <c r="G28" s="45"/>
      <c r="I28" s="45"/>
      <c r="J28" s="45"/>
      <c r="K28" s="45"/>
      <c r="L28" s="45"/>
      <c r="M28" s="102"/>
      <c r="N28" s="36"/>
    </row>
    <row r="29" spans="1:14" ht="15">
      <c r="A29" s="30"/>
      <c r="B29" s="429" t="str">
        <f>IF(OR(E48="",E53="",E54="",E56=""),"",IF((ROUNDDOWN(E53*E54,2)*F49)&gt;10000,10000,ROUNDDOWN(E53*E54,2)*F49))</f>
        <v/>
      </c>
      <c r="C29" s="430"/>
      <c r="D29" s="108"/>
      <c r="E29" s="108"/>
      <c r="F29" s="108"/>
      <c r="G29" s="108"/>
      <c r="H29" s="108"/>
      <c r="I29" s="108"/>
      <c r="J29" s="108"/>
      <c r="K29" s="108"/>
      <c r="L29" s="108"/>
      <c r="M29" s="109" t="str">
        <f>IF(OR(E48="",F49="",E53="",E54=""),"",IF((ROUNDDOWN(E53*E54,2)*F49)&gt;10000," $10,000.00 LIMIT IMPOSED AS ACTUAL CALCULATION EXCEEDS LIMIT",""))</f>
        <v/>
      </c>
      <c r="N29" s="36"/>
    </row>
    <row r="30" spans="1:14" ht="15">
      <c r="A30" s="30"/>
      <c r="B30" s="44" t="s">
        <v>331</v>
      </c>
      <c r="C30" s="45"/>
      <c r="D30" s="45"/>
      <c r="E30" s="45"/>
      <c r="F30" s="45"/>
      <c r="G30" s="45"/>
      <c r="H30" s="45"/>
      <c r="I30" s="45"/>
      <c r="J30" s="45"/>
      <c r="K30" s="45"/>
      <c r="L30" s="45"/>
      <c r="M30" s="46"/>
      <c r="N30" s="36"/>
    </row>
    <row r="31" spans="1:14" ht="15">
      <c r="A31" s="30"/>
      <c r="B31" s="426" t="str">
        <f>IF(E56="","",E56)</f>
        <v/>
      </c>
      <c r="C31" s="427"/>
      <c r="D31" s="427"/>
      <c r="E31" s="427"/>
      <c r="F31" s="427"/>
      <c r="G31" s="427"/>
      <c r="H31" s="427"/>
      <c r="I31" s="427"/>
      <c r="J31" s="427"/>
      <c r="K31" s="427"/>
      <c r="L31" s="427"/>
      <c r="M31" s="428"/>
      <c r="N31" s="36"/>
    </row>
    <row r="32" spans="1:14" ht="15">
      <c r="A32" s="30"/>
      <c r="B32" s="44" t="s">
        <v>332</v>
      </c>
      <c r="C32" s="45"/>
      <c r="D32" s="45"/>
      <c r="E32" s="45"/>
      <c r="F32" s="45"/>
      <c r="G32" s="45"/>
      <c r="H32" s="45"/>
      <c r="I32" s="45"/>
      <c r="J32" s="45"/>
      <c r="K32" s="45"/>
      <c r="L32" s="45"/>
      <c r="M32" s="46"/>
      <c r="N32" s="36"/>
    </row>
    <row r="33" spans="1:14" ht="15">
      <c r="A33" s="30"/>
      <c r="B33" s="429" t="str">
        <f>IF(F49=0,"",IF(OR(E48="",E53="",E54="",F49=""),"",B29*B31))</f>
        <v/>
      </c>
      <c r="C33" s="430"/>
      <c r="D33" s="430"/>
      <c r="E33" s="430"/>
      <c r="F33" s="430"/>
      <c r="G33" s="430"/>
      <c r="H33" s="430"/>
      <c r="I33" s="430"/>
      <c r="J33" s="430"/>
      <c r="K33" s="430"/>
      <c r="L33" s="430"/>
      <c r="M33" s="431"/>
      <c r="N33" s="36"/>
    </row>
    <row r="34" spans="1:14" ht="15">
      <c r="A34" s="30"/>
      <c r="B34" s="42"/>
      <c r="C34" s="42"/>
      <c r="D34" s="42"/>
      <c r="E34" s="42"/>
      <c r="F34" s="42"/>
      <c r="G34" s="42"/>
      <c r="H34" s="42"/>
      <c r="I34" s="42"/>
      <c r="J34" s="42"/>
      <c r="K34" s="42"/>
      <c r="L34" s="42"/>
      <c r="M34" s="42"/>
      <c r="N34" s="36"/>
    </row>
    <row r="35" spans="1:14" ht="20">
      <c r="A35" s="30"/>
      <c r="B35" s="40" t="s">
        <v>14</v>
      </c>
      <c r="C35" s="41"/>
      <c r="D35" s="41"/>
      <c r="E35" s="41"/>
      <c r="F35" s="41"/>
      <c r="G35" s="41"/>
      <c r="H35" s="41"/>
      <c r="I35" s="41"/>
      <c r="J35" s="41"/>
      <c r="K35" s="41"/>
      <c r="L35" s="41"/>
      <c r="M35" s="41"/>
      <c r="N35" s="36"/>
    </row>
    <row r="36" spans="1:14" ht="15">
      <c r="A36" s="30"/>
      <c r="B36" s="44" t="s">
        <v>338</v>
      </c>
      <c r="C36" s="45"/>
      <c r="D36" s="45"/>
      <c r="E36" s="45"/>
      <c r="F36" s="45"/>
      <c r="G36" s="46"/>
      <c r="H36" s="44" t="s">
        <v>342</v>
      </c>
      <c r="I36" s="45"/>
      <c r="J36" s="45"/>
      <c r="K36" s="45"/>
      <c r="L36" s="45"/>
      <c r="M36" s="46"/>
      <c r="N36" s="36"/>
    </row>
    <row r="37" spans="1:14" ht="15">
      <c r="A37" s="30"/>
      <c r="B37" s="426" t="str">
        <f>IF(E57="","",E57)</f>
        <v/>
      </c>
      <c r="C37" s="427"/>
      <c r="D37" s="427"/>
      <c r="E37" s="427"/>
      <c r="F37" s="427"/>
      <c r="G37" s="428"/>
      <c r="H37" s="426" t="str">
        <f>IF(E58="","",E58)</f>
        <v/>
      </c>
      <c r="I37" s="427"/>
      <c r="J37" s="427"/>
      <c r="K37" s="427"/>
      <c r="L37" s="427"/>
      <c r="M37" s="428"/>
      <c r="N37" s="36"/>
    </row>
    <row r="38" spans="1:14" ht="15">
      <c r="A38" s="30"/>
      <c r="B38" s="44" t="s">
        <v>333</v>
      </c>
      <c r="C38" s="45"/>
      <c r="D38" s="45"/>
      <c r="E38" s="45"/>
      <c r="F38" s="45"/>
      <c r="G38" s="45"/>
      <c r="H38" s="45"/>
      <c r="I38" s="45"/>
      <c r="J38" s="45"/>
      <c r="K38" s="45"/>
      <c r="L38" s="45"/>
      <c r="M38" s="46"/>
      <c r="N38" s="36"/>
    </row>
    <row r="39" spans="1:14" ht="15">
      <c r="A39" s="30"/>
      <c r="B39" s="426" t="str">
        <f>IF(DATA!F282="","",DATA!F282)</f>
        <v/>
      </c>
      <c r="C39" s="427"/>
      <c r="D39" s="427"/>
      <c r="E39" s="427"/>
      <c r="F39" s="427"/>
      <c r="G39" s="427"/>
      <c r="H39" s="427"/>
      <c r="I39" s="427"/>
      <c r="J39" s="427"/>
      <c r="K39" s="427"/>
      <c r="L39" s="427"/>
      <c r="M39" s="428"/>
      <c r="N39" s="36"/>
    </row>
    <row r="40" spans="1:14" ht="15">
      <c r="A40" s="30"/>
      <c r="B40" s="44" t="s">
        <v>334</v>
      </c>
      <c r="C40" s="45"/>
      <c r="D40" s="45"/>
      <c r="E40" s="45"/>
      <c r="F40" s="45"/>
      <c r="G40" s="45"/>
      <c r="H40" s="45"/>
      <c r="I40" s="45"/>
      <c r="J40" s="45"/>
      <c r="K40" s="45"/>
      <c r="L40" s="45"/>
      <c r="M40" s="46"/>
      <c r="N40" s="36"/>
    </row>
    <row r="41" spans="1:14" ht="15">
      <c r="A41" s="30"/>
      <c r="B41" s="438" t="str">
        <f>IF(DATA!F283="","",DATA!F283)</f>
        <v/>
      </c>
      <c r="C41" s="439"/>
      <c r="D41" s="439"/>
      <c r="E41" s="439"/>
      <c r="F41" s="439"/>
      <c r="G41" s="439"/>
      <c r="H41" s="439"/>
      <c r="I41" s="439"/>
      <c r="J41" s="439"/>
      <c r="K41" s="439"/>
      <c r="L41" s="439"/>
      <c r="M41" s="440"/>
      <c r="N41" s="36"/>
    </row>
    <row r="42" spans="1:14" ht="15">
      <c r="A42" s="30"/>
      <c r="B42" s="44" t="s">
        <v>339</v>
      </c>
      <c r="C42" s="45"/>
      <c r="D42" s="45"/>
      <c r="E42" s="45"/>
      <c r="F42" s="45"/>
      <c r="G42" s="45"/>
      <c r="H42" s="100"/>
      <c r="I42" s="45"/>
      <c r="J42" s="45"/>
      <c r="K42" s="45"/>
      <c r="L42" s="45"/>
      <c r="M42" s="101" t="str">
        <f>IF(E48="","",IF(AND(E61="NO",E62=""),"NO TRAINING LOCATION PROVIDED",""))</f>
        <v/>
      </c>
      <c r="N42" s="36"/>
    </row>
    <row r="43" spans="1:14" ht="15">
      <c r="A43" s="30"/>
      <c r="B43" s="43" t="str">
        <f>IF(E61="","",E61)</f>
        <v/>
      </c>
      <c r="C43" s="48"/>
      <c r="D43" s="49"/>
      <c r="E43" s="50" t="str">
        <f>IF(OR(DATA!F56="",DATA!F57="",DATA!F56="YES"),"","TRAINING WILL BE CONDUCTED AT:")</f>
        <v/>
      </c>
      <c r="F43" s="49" t="str">
        <f>IF(E62="","",IF(E61="YES","",E62))</f>
        <v/>
      </c>
      <c r="G43" s="48"/>
      <c r="H43" s="48"/>
      <c r="I43" s="49"/>
      <c r="J43" s="49"/>
      <c r="K43" s="49"/>
      <c r="L43" s="49"/>
      <c r="M43" s="51"/>
      <c r="N43" s="36"/>
    </row>
    <row r="44" spans="1:14" ht="3" customHeight="1">
      <c r="A44" s="30"/>
      <c r="B44" s="42"/>
      <c r="C44" s="42"/>
      <c r="D44" s="42"/>
      <c r="E44" s="42"/>
      <c r="F44" s="42"/>
      <c r="G44" s="42"/>
      <c r="H44" s="42"/>
      <c r="I44" s="42"/>
      <c r="J44" s="42"/>
      <c r="K44" s="42"/>
      <c r="L44" s="42"/>
      <c r="M44" s="42"/>
      <c r="N44" s="36"/>
    </row>
    <row r="45" spans="1:14" ht="7.75" customHeight="1">
      <c r="A45" s="30"/>
      <c r="B45" s="32"/>
      <c r="C45" s="32"/>
      <c r="D45" s="32"/>
      <c r="E45" s="32"/>
      <c r="F45" s="32"/>
      <c r="G45" s="32"/>
      <c r="H45" s="32"/>
      <c r="I45" s="32"/>
      <c r="J45" s="32"/>
      <c r="K45" s="32"/>
      <c r="L45" s="32"/>
      <c r="M45" s="32"/>
      <c r="N45" s="32"/>
    </row>
    <row r="46" spans="1:14" ht="12.75" hidden="1" customHeight="1"/>
    <row r="47" spans="1:14" ht="14" hidden="1">
      <c r="C47" s="103"/>
      <c r="D47" s="103"/>
      <c r="E47" s="103"/>
      <c r="F47" s="103"/>
      <c r="G47" s="103"/>
      <c r="H47" s="103"/>
      <c r="I47" s="103"/>
      <c r="J47" s="103"/>
      <c r="K47" s="103"/>
      <c r="L47" s="103"/>
      <c r="M47" s="103"/>
    </row>
    <row r="48" spans="1:14" ht="14" hidden="1">
      <c r="C48" s="120" t="s">
        <v>72</v>
      </c>
      <c r="D48" s="145">
        <v>271</v>
      </c>
      <c r="E48" s="122" t="str">
        <f>IF(VLOOKUP(D48,DATA!$C$2:$F$328,4,FALSE)="","",VLOOKUP(D48,DATA!$C$2:$F$328,4,FALSE))</f>
        <v/>
      </c>
      <c r="F48" s="103"/>
      <c r="G48" s="103"/>
      <c r="H48" s="103"/>
      <c r="I48" s="103"/>
      <c r="J48" s="103"/>
      <c r="K48" s="103"/>
      <c r="L48" s="103"/>
      <c r="M48" s="103"/>
    </row>
    <row r="49" spans="3:13" ht="14" hidden="1">
      <c r="C49" s="120" t="s">
        <v>73</v>
      </c>
      <c r="D49" s="121">
        <f>D48+1</f>
        <v>272</v>
      </c>
      <c r="E49" s="122" t="str">
        <f>IF(VLOOKUP(D49,DATA!$C$2:$F$328,4,FALSE)="","",VLOOKUP(D49,DATA!$C$2:$F$328,4,FALSE))</f>
        <v/>
      </c>
      <c r="F49" s="138">
        <f>IF(VLOOKUP(D49,DATA!$C$2:$F$328,2,FALSE)="","",VLOOKUP(D49,DATA!$C$2:$F$328,2,FALSE))</f>
        <v>0</v>
      </c>
      <c r="G49" s="103"/>
      <c r="H49" s="103"/>
      <c r="I49" s="103"/>
      <c r="J49" s="103"/>
      <c r="K49" s="103"/>
      <c r="L49" s="103"/>
      <c r="M49" s="103"/>
    </row>
    <row r="50" spans="3:13" ht="14" hidden="1">
      <c r="C50" s="120" t="s">
        <v>74</v>
      </c>
      <c r="D50" s="121">
        <f t="shared" ref="D50:D62" si="0">D49+1</f>
        <v>273</v>
      </c>
      <c r="E50" s="122" t="str">
        <f>IF(VLOOKUP(D50,DATA!$C$2:$F$328,4,FALSE)="","",VLOOKUP(D50,DATA!$C$2:$F$328,4,FALSE))</f>
        <v/>
      </c>
      <c r="F50" s="103"/>
      <c r="G50" s="103"/>
      <c r="H50" s="103"/>
      <c r="I50" s="103"/>
      <c r="J50" s="103"/>
      <c r="K50" s="103"/>
      <c r="L50" s="103"/>
      <c r="M50" s="103"/>
    </row>
    <row r="51" spans="3:13" ht="14" hidden="1">
      <c r="C51" s="120" t="s">
        <v>75</v>
      </c>
      <c r="D51" s="121">
        <f t="shared" si="0"/>
        <v>274</v>
      </c>
      <c r="E51" s="122" t="str">
        <f>IF(VLOOKUP(D51,DATA!$C$2:$F$328,4,FALSE)="","",VLOOKUP(D51,DATA!$C$2:$F$328,4,FALSE))</f>
        <v/>
      </c>
      <c r="F51" s="103"/>
      <c r="G51" s="103"/>
      <c r="H51" s="103"/>
      <c r="I51" s="103"/>
      <c r="J51" s="103"/>
      <c r="K51" s="103"/>
      <c r="L51" s="103"/>
      <c r="M51" s="103"/>
    </row>
    <row r="52" spans="3:13" ht="14" hidden="1">
      <c r="C52" s="120" t="s">
        <v>76</v>
      </c>
      <c r="D52" s="121">
        <f t="shared" si="0"/>
        <v>275</v>
      </c>
      <c r="E52" s="122" t="str">
        <f>IF(VLOOKUP(D52,DATA!$C$2:$F$328,4,FALSE)="","",VLOOKUP(D52,DATA!$C$2:$F$328,4,FALSE))</f>
        <v/>
      </c>
      <c r="F52" s="103"/>
      <c r="G52" s="103"/>
      <c r="H52" s="103"/>
      <c r="I52" s="103"/>
      <c r="J52" s="103"/>
      <c r="K52" s="103"/>
      <c r="L52" s="103"/>
      <c r="M52" s="103"/>
    </row>
    <row r="53" spans="3:13" ht="14" hidden="1">
      <c r="C53" s="120" t="s">
        <v>77</v>
      </c>
      <c r="D53" s="121">
        <f t="shared" si="0"/>
        <v>276</v>
      </c>
      <c r="E53" s="139" t="str">
        <f>IF(VLOOKUP(D53,DATA!$C$2:$F$328,4,FALSE)="","",VLOOKUP(D53,DATA!$C$2:$F$328,4,FALSE))</f>
        <v/>
      </c>
      <c r="F53" s="103"/>
      <c r="G53" s="103"/>
      <c r="H53" s="103"/>
      <c r="I53" s="103"/>
      <c r="J53" s="103"/>
      <c r="K53" s="103"/>
      <c r="L53" s="103"/>
      <c r="M53" s="103"/>
    </row>
    <row r="54" spans="3:13" ht="14" hidden="1">
      <c r="C54" s="120" t="s">
        <v>78</v>
      </c>
      <c r="D54" s="121">
        <f t="shared" si="0"/>
        <v>277</v>
      </c>
      <c r="E54" s="140" t="str">
        <f>IF(VLOOKUP(D54,DATA!$C$2:$F$328,4,FALSE)="","",VLOOKUP(D54,DATA!$C$2:$F$328,4,FALSE))</f>
        <v/>
      </c>
      <c r="F54" s="103"/>
      <c r="G54" s="103"/>
      <c r="H54" s="103"/>
      <c r="I54" s="103"/>
      <c r="J54" s="103"/>
      <c r="K54" s="103"/>
      <c r="L54" s="103"/>
      <c r="M54" s="103"/>
    </row>
    <row r="55" spans="3:13" ht="14" hidden="1">
      <c r="C55" s="120" t="s">
        <v>79</v>
      </c>
      <c r="D55" s="121">
        <f t="shared" si="0"/>
        <v>278</v>
      </c>
      <c r="E55" s="141" t="str">
        <f>IF(VLOOKUP(D55,DATA!$C$2:$F$328,4,FALSE)="","",VLOOKUP(D55,DATA!$C$2:$F$328,4,FALSE))</f>
        <v/>
      </c>
      <c r="F55" s="103"/>
      <c r="G55" s="103"/>
      <c r="H55" s="103"/>
      <c r="I55" s="103"/>
      <c r="J55" s="103"/>
      <c r="K55" s="103"/>
      <c r="L55" s="103"/>
      <c r="M55" s="103"/>
    </row>
    <row r="56" spans="3:13" ht="14" hidden="1">
      <c r="C56" s="120" t="s">
        <v>80</v>
      </c>
      <c r="D56" s="121">
        <f t="shared" si="0"/>
        <v>279</v>
      </c>
      <c r="E56" s="141" t="str">
        <f>IF(VLOOKUP(D56,DATA!$C$2:$F$328,4,FALSE)="","",VLOOKUP(D56,DATA!$C$2:$F$328,4,FALSE))</f>
        <v/>
      </c>
      <c r="F56" s="103"/>
      <c r="G56" s="103"/>
      <c r="H56" s="103"/>
      <c r="I56" s="103"/>
      <c r="J56" s="103"/>
      <c r="K56" s="103"/>
      <c r="L56" s="103"/>
      <c r="M56" s="103"/>
    </row>
    <row r="57" spans="3:13" ht="14" hidden="1">
      <c r="C57" s="120" t="s">
        <v>81</v>
      </c>
      <c r="D57" s="121">
        <f t="shared" si="0"/>
        <v>280</v>
      </c>
      <c r="E57" s="122" t="str">
        <f>IF(VLOOKUP(D57,DATA!$C$2:$F$328,4,FALSE)="","",VLOOKUP(D57,DATA!$C$2:$F$328,4,FALSE))</f>
        <v/>
      </c>
      <c r="F57" s="103"/>
      <c r="G57" s="103"/>
      <c r="H57" s="103"/>
      <c r="I57" s="103"/>
      <c r="J57" s="103"/>
      <c r="K57" s="103"/>
      <c r="L57" s="103"/>
      <c r="M57" s="103"/>
    </row>
    <row r="58" spans="3:13" ht="14" hidden="1">
      <c r="C58" s="120" t="s">
        <v>82</v>
      </c>
      <c r="D58" s="121">
        <f t="shared" si="0"/>
        <v>281</v>
      </c>
      <c r="E58" s="122" t="str">
        <f>IF(VLOOKUP(D58,DATA!$C$2:$F$328,4,FALSE)="","",VLOOKUP(D58,DATA!$C$2:$F$328,4,FALSE))</f>
        <v/>
      </c>
      <c r="F58" s="103"/>
      <c r="G58" s="103"/>
      <c r="H58" s="103"/>
      <c r="I58" s="103"/>
      <c r="J58" s="103"/>
      <c r="K58" s="103"/>
      <c r="L58" s="103"/>
      <c r="M58" s="103"/>
    </row>
    <row r="59" spans="3:13" ht="14" hidden="1">
      <c r="C59" s="120" t="s">
        <v>83</v>
      </c>
      <c r="D59" s="121">
        <f t="shared" si="0"/>
        <v>282</v>
      </c>
      <c r="E59" s="122" t="str">
        <f>IF(VLOOKUP(D59,DATA!$C$2:$F$328,4,FALSE)="","",VLOOKUP(D59,DATA!$C$2:$F$328,4,FALSE))</f>
        <v/>
      </c>
      <c r="F59" s="103"/>
      <c r="G59" s="103"/>
      <c r="H59" s="103"/>
      <c r="I59" s="103"/>
      <c r="J59" s="103"/>
      <c r="K59" s="103"/>
      <c r="L59" s="103"/>
      <c r="M59" s="103"/>
    </row>
    <row r="60" spans="3:13" ht="14" hidden="1">
      <c r="C60" s="120" t="s">
        <v>84</v>
      </c>
      <c r="D60" s="121">
        <f t="shared" si="0"/>
        <v>283</v>
      </c>
      <c r="E60" s="142" t="str">
        <f>IF(VLOOKUP(D60,DATA!$C$2:$F$328,4,FALSE)="","",VLOOKUP(D60,DATA!$C$2:$F$328,4,FALSE))</f>
        <v/>
      </c>
      <c r="F60" s="103"/>
      <c r="G60" s="103"/>
      <c r="H60" s="103"/>
      <c r="I60" s="103"/>
      <c r="J60" s="103"/>
      <c r="K60" s="103"/>
      <c r="L60" s="103"/>
      <c r="M60" s="103"/>
    </row>
    <row r="61" spans="3:13" ht="14" hidden="1">
      <c r="C61" s="120" t="s">
        <v>85</v>
      </c>
      <c r="D61" s="121">
        <f t="shared" si="0"/>
        <v>284</v>
      </c>
      <c r="E61" s="122" t="str">
        <f>IF(VLOOKUP(D61,DATA!$C$2:$F$328,4,FALSE)="","",VLOOKUP(D61,DATA!$C$2:$F$328,4,FALSE))</f>
        <v/>
      </c>
      <c r="F61" s="103"/>
      <c r="G61" s="103"/>
      <c r="H61" s="103"/>
      <c r="I61" s="103"/>
      <c r="J61" s="103"/>
      <c r="K61" s="103"/>
      <c r="L61" s="103"/>
      <c r="M61" s="103"/>
    </row>
    <row r="62" spans="3:13" ht="14" hidden="1">
      <c r="C62" s="120" t="s">
        <v>86</v>
      </c>
      <c r="D62" s="121">
        <f t="shared" si="0"/>
        <v>285</v>
      </c>
      <c r="E62" s="122" t="str">
        <f>IF(VLOOKUP(D62,DATA!$C$2:$F$328,4,FALSE)="","",VLOOKUP(D62,DATA!$C$2:$F$328,4,FALSE))</f>
        <v/>
      </c>
      <c r="F62" s="103"/>
      <c r="G62" s="103"/>
      <c r="H62" s="103"/>
      <c r="I62" s="103"/>
      <c r="J62" s="103"/>
      <c r="K62" s="103"/>
      <c r="L62" s="103"/>
      <c r="M62" s="103"/>
    </row>
    <row r="63" spans="3:13" ht="14" hidden="1">
      <c r="C63" s="120"/>
      <c r="D63" s="143"/>
      <c r="E63" s="103"/>
      <c r="F63" s="103"/>
      <c r="G63" s="103"/>
      <c r="H63" s="103"/>
      <c r="I63" s="103"/>
      <c r="J63" s="103"/>
      <c r="K63" s="103"/>
      <c r="L63" s="103"/>
      <c r="M63" s="103"/>
    </row>
    <row r="64" spans="3:13" ht="14" hidden="1">
      <c r="D64" s="115"/>
    </row>
    <row r="65" spans="4:4" ht="14" hidden="1">
      <c r="D65" s="115"/>
    </row>
    <row r="66" spans="4:4" ht="14" hidden="1">
      <c r="D66" s="115"/>
    </row>
    <row r="67" spans="4:4" ht="14" hidden="1">
      <c r="D67" s="115"/>
    </row>
    <row r="68" spans="4:4" ht="14" hidden="1">
      <c r="D68" s="115"/>
    </row>
    <row r="69" spans="4:4" ht="14" hidden="1">
      <c r="D69" s="115"/>
    </row>
    <row r="70" spans="4:4" ht="14" hidden="1">
      <c r="D70" s="115"/>
    </row>
    <row r="71" spans="4:4" ht="14" hidden="1">
      <c r="D71" s="115"/>
    </row>
    <row r="72" spans="4:4" ht="14" hidden="1">
      <c r="D72" s="115"/>
    </row>
    <row r="73" spans="4:4" ht="14" hidden="1">
      <c r="D73" s="115"/>
    </row>
    <row r="74" spans="4:4" ht="14" hidden="1">
      <c r="D74" s="115"/>
    </row>
    <row r="75" spans="4:4" ht="14" hidden="1">
      <c r="D75" s="115"/>
    </row>
    <row r="76" spans="4:4" ht="14" hidden="1">
      <c r="D76" s="115"/>
    </row>
    <row r="77" spans="4:4" ht="14" hidden="1">
      <c r="D77" s="115"/>
    </row>
  </sheetData>
  <sheetProtection password="932F" sheet="1" objects="1" scenarios="1" selectLockedCells="1" selectUnlockedCells="1"/>
  <mergeCells count="22">
    <mergeCell ref="B23:M23"/>
    <mergeCell ref="B15:M15"/>
    <mergeCell ref="B17:M17"/>
    <mergeCell ref="B19:M19"/>
    <mergeCell ref="B21:M21"/>
    <mergeCell ref="B41:M41"/>
    <mergeCell ref="B25:M25"/>
    <mergeCell ref="B27:M27"/>
    <mergeCell ref="B29:C29"/>
    <mergeCell ref="B31:M31"/>
    <mergeCell ref="B33:M33"/>
    <mergeCell ref="B37:G37"/>
    <mergeCell ref="H37:M37"/>
    <mergeCell ref="B39:M39"/>
    <mergeCell ref="B13:M13"/>
    <mergeCell ref="B2:M2"/>
    <mergeCell ref="B3:M3"/>
    <mergeCell ref="B5:M5"/>
    <mergeCell ref="B6:M6"/>
    <mergeCell ref="B10:G10"/>
    <mergeCell ref="B11:G11"/>
    <mergeCell ref="H11:M11"/>
  </mergeCells>
  <phoneticPr fontId="0" type="noConversion"/>
  <printOptions horizontalCentered="1"/>
  <pageMargins left="0.75" right="0.75" top="0.5" bottom="0.5" header="0.5" footer="0.25"/>
  <pageSetup scale="76" fitToHeight="0" orientation="landscape"/>
  <headerFooter>
    <oddFooter>&amp;L&amp;"Calibri,Bold"&amp;9On-the-Job Training (OJT): Skills Acquisition Training Outline (SATO)&amp;R&amp;9P  a  g  e  |  &amp;P of &amp;N</oddFooter>
  </headerFooter>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workbookViewId="0">
      <selection activeCell="A3" sqref="A3"/>
    </sheetView>
  </sheetViews>
  <sheetFormatPr baseColWidth="10" defaultColWidth="0" defaultRowHeight="14" zeroHeight="1" x14ac:dyDescent="0"/>
  <cols>
    <col min="1" max="1" width="1.6640625" customWidth="1"/>
    <col min="2" max="2" width="2.6640625" customWidth="1"/>
    <col min="3" max="34" width="2.83203125" customWidth="1"/>
    <col min="35" max="35" width="1.6640625" customWidth="1"/>
  </cols>
  <sheetData>
    <row r="1" spans="1:35" ht="6.7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35" ht="15">
      <c r="A2" s="309"/>
      <c r="B2" s="411" t="str">
        <f>ENTITY!A2</f>
        <v>Chicago Cook Workforce Partnership</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30"/>
    </row>
    <row r="3" spans="1:35" ht="15">
      <c r="A3" s="30"/>
      <c r="B3" s="411" t="s">
        <v>143</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30"/>
    </row>
    <row r="4" spans="1:35" ht="4.75" customHeight="1">
      <c r="A4" s="30"/>
      <c r="B4" s="54"/>
      <c r="C4" s="54"/>
      <c r="D4" s="54"/>
      <c r="E4" s="54"/>
      <c r="F4" s="54"/>
      <c r="G4" s="54"/>
      <c r="H4" s="54"/>
      <c r="I4" s="54"/>
      <c r="J4" s="54"/>
      <c r="K4" s="54"/>
      <c r="L4" s="54"/>
      <c r="M4" s="54"/>
      <c r="N4" s="54"/>
      <c r="O4" s="54"/>
      <c r="P4" s="54"/>
      <c r="Q4" s="54"/>
      <c r="R4" s="54"/>
      <c r="S4" s="54"/>
      <c r="T4" s="54"/>
      <c r="U4" s="54"/>
      <c r="V4" s="54"/>
      <c r="W4" s="54"/>
      <c r="X4" s="54"/>
      <c r="Y4" s="54"/>
      <c r="Z4" s="54"/>
      <c r="AA4" s="54"/>
      <c r="AB4" s="55"/>
      <c r="AC4" s="56"/>
      <c r="AD4" s="54"/>
      <c r="AE4" s="55"/>
      <c r="AF4" s="56"/>
      <c r="AG4" s="54"/>
      <c r="AH4" s="54"/>
      <c r="AI4" s="30"/>
    </row>
    <row r="5" spans="1:35" ht="15">
      <c r="A5" s="30"/>
      <c r="B5" s="411" t="str">
        <f>IF(DATA!$F$5="","LWIA 7 Broker: ______________________","LWIA 7 OJT Broker: "&amp;DATA!$F$5)</f>
        <v>LWIA 7 Broker: ______________________</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30"/>
    </row>
    <row r="6" spans="1:35" ht="15">
      <c r="A6" s="30"/>
      <c r="B6" s="411" t="str">
        <f>IF(DATA!F2="","Employer Agreement # _______________________","Employer Agreement # "&amp;IF(DATA!$F$2="","",RIGHT(DATA!$F$3,2)&amp;"-"&amp;UPPER(DATA!$F$4)&amp;"-"&amp;DATA!$F$2))</f>
        <v>Employer Agreement # _______________________</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30"/>
    </row>
    <row r="7" spans="1:35" ht="15">
      <c r="A7" s="30"/>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30"/>
    </row>
    <row r="8" spans="1:35">
      <c r="A8" s="30"/>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30"/>
    </row>
    <row r="9" spans="1:35" ht="15">
      <c r="A9" s="30"/>
      <c r="B9" s="57" t="s">
        <v>281</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30"/>
    </row>
    <row r="10" spans="1:35">
      <c r="A10" s="30"/>
      <c r="B10" s="58" t="s">
        <v>279</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30"/>
    </row>
    <row r="11" spans="1:35">
      <c r="A11" s="30"/>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30"/>
    </row>
    <row r="12" spans="1:35" ht="15">
      <c r="A12" s="30"/>
      <c r="B12" s="59" t="s">
        <v>280</v>
      </c>
      <c r="C12" s="54"/>
      <c r="D12" s="54"/>
      <c r="E12" s="54"/>
      <c r="F12" s="441" t="str">
        <f>IF(Z47="","",Z47)</f>
        <v/>
      </c>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54"/>
      <c r="AI12" s="30"/>
    </row>
    <row r="13" spans="1:35">
      <c r="A13" s="30"/>
      <c r="B13" s="54"/>
      <c r="C13" s="54"/>
      <c r="D13" s="54"/>
      <c r="E13" s="54"/>
      <c r="F13" s="67"/>
      <c r="G13" s="67"/>
      <c r="H13" s="67"/>
      <c r="I13" s="67"/>
      <c r="J13" s="67"/>
      <c r="K13" s="67"/>
      <c r="L13" s="67"/>
      <c r="M13" s="67"/>
      <c r="N13" s="67"/>
      <c r="O13" s="67"/>
      <c r="P13" s="67"/>
      <c r="Q13" s="67"/>
      <c r="R13" s="67"/>
      <c r="S13" s="67"/>
      <c r="T13" s="67"/>
      <c r="U13" s="67"/>
      <c r="V13" s="67"/>
      <c r="W13" s="67"/>
      <c r="X13" s="67"/>
      <c r="Y13" s="67"/>
      <c r="Z13" s="67"/>
      <c r="AA13" s="67"/>
      <c r="AB13" s="67"/>
      <c r="AC13" s="97"/>
      <c r="AD13" s="67"/>
      <c r="AE13" s="67"/>
      <c r="AF13" s="97"/>
      <c r="AG13" s="67"/>
      <c r="AH13" s="54"/>
      <c r="AI13" s="30"/>
    </row>
    <row r="14" spans="1:35">
      <c r="A14" s="30"/>
      <c r="B14" s="54"/>
      <c r="C14" s="54" t="s">
        <v>272</v>
      </c>
      <c r="D14" s="54" t="s">
        <v>381</v>
      </c>
      <c r="E14" s="54"/>
      <c r="F14" s="54"/>
      <c r="G14" s="54"/>
      <c r="H14" s="54"/>
      <c r="I14" s="54"/>
      <c r="J14" s="54"/>
      <c r="K14" s="54"/>
      <c r="L14" s="54"/>
      <c r="M14" s="54"/>
      <c r="N14" s="54"/>
      <c r="O14" s="54"/>
      <c r="P14" s="54"/>
      <c r="Q14" s="54"/>
      <c r="R14" s="54"/>
      <c r="S14" s="54"/>
      <c r="T14" s="54"/>
      <c r="U14" s="54"/>
      <c r="V14" s="54"/>
      <c r="W14" s="54"/>
      <c r="X14" s="54"/>
      <c r="Y14" s="54"/>
      <c r="Z14" s="54"/>
      <c r="AA14" s="54"/>
      <c r="AB14" s="62" t="s">
        <v>223</v>
      </c>
      <c r="AC14" s="68" t="str">
        <f>IF(Z49="","",IF(Z49="YES","X",""))</f>
        <v/>
      </c>
      <c r="AD14" s="63"/>
      <c r="AE14" s="62" t="s">
        <v>224</v>
      </c>
      <c r="AF14" s="68" t="str">
        <f>IF(Z49="","",IF(Z49="YES","","X"))</f>
        <v/>
      </c>
      <c r="AG14" s="63"/>
      <c r="AH14" s="54"/>
      <c r="AI14" s="30"/>
    </row>
    <row r="15" spans="1:35" ht="7" customHeight="1">
      <c r="A15" s="30"/>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5"/>
      <c r="AC15" s="66"/>
      <c r="AD15" s="54"/>
      <c r="AE15" s="55"/>
      <c r="AF15" s="66"/>
      <c r="AG15" s="54"/>
      <c r="AH15" s="54"/>
      <c r="AI15" s="30"/>
    </row>
    <row r="16" spans="1:35">
      <c r="A16" s="30"/>
      <c r="B16" s="54"/>
      <c r="C16" s="54"/>
      <c r="D16" s="54" t="s">
        <v>379</v>
      </c>
      <c r="E16" s="54"/>
      <c r="F16" s="54"/>
      <c r="G16" s="54"/>
      <c r="H16" s="54"/>
      <c r="I16" s="54"/>
      <c r="J16" s="54"/>
      <c r="K16" s="54"/>
      <c r="L16" s="54"/>
      <c r="M16" s="54"/>
      <c r="N16" s="54"/>
      <c r="O16" s="54"/>
      <c r="P16" s="54"/>
      <c r="Q16" s="54"/>
      <c r="R16" s="54"/>
      <c r="S16" s="54"/>
      <c r="T16" s="54"/>
      <c r="U16" s="54"/>
      <c r="V16" s="54"/>
      <c r="W16" s="54"/>
      <c r="X16" s="54"/>
      <c r="Y16" s="54"/>
      <c r="Z16" s="54"/>
      <c r="AA16" s="54"/>
      <c r="AB16" s="55"/>
      <c r="AC16" s="56"/>
      <c r="AD16" s="54"/>
      <c r="AE16" s="55"/>
      <c r="AF16" s="56"/>
      <c r="AG16" s="54"/>
      <c r="AH16" s="54"/>
      <c r="AI16" s="30"/>
    </row>
    <row r="17" spans="1:35">
      <c r="A17" s="30"/>
      <c r="B17" s="54"/>
      <c r="C17" s="54"/>
      <c r="D17" s="54" t="s">
        <v>380</v>
      </c>
      <c r="E17" s="54"/>
      <c r="F17" s="54"/>
      <c r="G17" s="54"/>
      <c r="H17" s="54"/>
      <c r="I17" s="54"/>
      <c r="J17" s="54"/>
      <c r="K17" s="54"/>
      <c r="L17" s="54"/>
      <c r="M17" s="54"/>
      <c r="N17" s="54"/>
      <c r="O17" s="54"/>
      <c r="P17" s="54"/>
      <c r="Q17" s="54"/>
      <c r="R17" s="54"/>
      <c r="S17" s="54"/>
      <c r="T17" s="54"/>
      <c r="U17" s="54"/>
      <c r="V17" s="54"/>
      <c r="W17" s="54"/>
      <c r="X17" s="54"/>
      <c r="Y17" s="54"/>
      <c r="Z17" s="54"/>
      <c r="AA17" s="54"/>
      <c r="AB17" s="55"/>
      <c r="AC17" s="56"/>
      <c r="AD17" s="54"/>
      <c r="AE17" s="55"/>
      <c r="AF17" s="56"/>
      <c r="AG17" s="54"/>
      <c r="AH17" s="54"/>
      <c r="AI17" s="30"/>
    </row>
    <row r="18" spans="1:35">
      <c r="A18" s="30"/>
      <c r="B18" s="54"/>
      <c r="C18" s="54"/>
      <c r="D18" s="54"/>
      <c r="E18" s="54"/>
      <c r="F18" s="54"/>
      <c r="G18" s="54"/>
      <c r="H18" s="54"/>
      <c r="I18" s="54"/>
      <c r="J18" s="54"/>
      <c r="K18" s="54"/>
      <c r="L18" s="54"/>
      <c r="M18" s="54"/>
      <c r="N18" s="54"/>
      <c r="O18" s="54"/>
      <c r="P18" s="54"/>
      <c r="Q18" s="60"/>
      <c r="R18" s="60"/>
      <c r="S18" s="60"/>
      <c r="T18" s="60"/>
      <c r="U18" s="60"/>
      <c r="V18" s="60"/>
      <c r="W18" s="60"/>
      <c r="X18" s="60"/>
      <c r="Y18" s="60"/>
      <c r="Z18" s="60"/>
      <c r="AA18" s="60"/>
      <c r="AB18" s="60"/>
      <c r="AC18" s="65"/>
      <c r="AD18" s="60"/>
      <c r="AE18" s="60"/>
      <c r="AF18" s="65"/>
      <c r="AG18" s="60"/>
      <c r="AH18" s="54"/>
      <c r="AI18" s="30"/>
    </row>
    <row r="19" spans="1:35">
      <c r="A19" s="30"/>
      <c r="B19" s="54"/>
      <c r="C19" s="54" t="s">
        <v>276</v>
      </c>
      <c r="D19" s="54" t="s">
        <v>286</v>
      </c>
      <c r="E19" s="54"/>
      <c r="F19" s="54"/>
      <c r="G19" s="54"/>
      <c r="H19" s="54"/>
      <c r="I19" s="54"/>
      <c r="J19" s="54"/>
      <c r="K19" s="54"/>
      <c r="L19" s="54"/>
      <c r="M19" s="54"/>
      <c r="N19" s="54"/>
      <c r="O19" s="54"/>
      <c r="P19" s="54"/>
      <c r="Q19" s="54"/>
      <c r="R19" s="54"/>
      <c r="S19" s="54"/>
      <c r="T19" s="54"/>
      <c r="U19" s="54"/>
      <c r="V19" s="54"/>
      <c r="W19" s="54"/>
      <c r="X19" s="54"/>
      <c r="Y19" s="54"/>
      <c r="Z19" s="54"/>
      <c r="AA19" s="54"/>
      <c r="AB19" s="62" t="s">
        <v>223</v>
      </c>
      <c r="AC19" s="68" t="str">
        <f>IF(Z50="","",IF(Z50="YES","X",""))</f>
        <v/>
      </c>
      <c r="AD19" s="63"/>
      <c r="AE19" s="62" t="s">
        <v>224</v>
      </c>
      <c r="AF19" s="68" t="str">
        <f>IF(Z50="","",IF(Z50="YES","","X"))</f>
        <v/>
      </c>
      <c r="AG19" s="63"/>
      <c r="AH19" s="54"/>
      <c r="AI19" s="30"/>
    </row>
    <row r="20" spans="1:35">
      <c r="A20" s="30"/>
      <c r="B20" s="54"/>
      <c r="C20" s="54"/>
      <c r="D20" s="61" t="s">
        <v>375</v>
      </c>
      <c r="E20" s="54"/>
      <c r="F20" s="54"/>
      <c r="G20" s="54"/>
      <c r="H20" s="54"/>
      <c r="I20" s="54"/>
      <c r="J20" s="54"/>
      <c r="K20" s="54"/>
      <c r="L20" s="54"/>
      <c r="M20" s="54"/>
      <c r="N20" s="54"/>
      <c r="O20" s="54"/>
      <c r="P20" s="54"/>
      <c r="Q20" s="54"/>
      <c r="R20" s="54"/>
      <c r="S20" s="54"/>
      <c r="T20" s="54"/>
      <c r="U20" s="54"/>
      <c r="V20" s="54"/>
      <c r="W20" s="54"/>
      <c r="X20" s="54"/>
      <c r="Y20" s="54"/>
      <c r="Z20" s="54"/>
      <c r="AA20" s="54"/>
      <c r="AB20" s="54"/>
      <c r="AC20" s="67"/>
      <c r="AD20" s="54"/>
      <c r="AE20" s="54"/>
      <c r="AF20" s="67"/>
      <c r="AG20" s="54"/>
      <c r="AH20" s="54"/>
      <c r="AI20" s="30"/>
    </row>
    <row r="21" spans="1:35" ht="7" customHeight="1">
      <c r="A21" s="30"/>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30"/>
    </row>
    <row r="22" spans="1:35">
      <c r="A22" s="30"/>
      <c r="B22" s="54"/>
      <c r="C22" s="54"/>
      <c r="D22" s="61" t="s">
        <v>373</v>
      </c>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30"/>
    </row>
    <row r="23" spans="1:35">
      <c r="A23" s="30"/>
      <c r="B23" s="54"/>
      <c r="C23" s="54"/>
      <c r="D23" s="61" t="s">
        <v>374</v>
      </c>
      <c r="E23" s="54"/>
      <c r="F23" s="54"/>
      <c r="G23" s="54"/>
      <c r="H23" s="54"/>
      <c r="I23" s="54"/>
      <c r="J23" s="54"/>
      <c r="K23" s="54"/>
      <c r="L23" s="54"/>
      <c r="M23" s="54"/>
      <c r="N23" s="54"/>
      <c r="O23" s="54"/>
      <c r="P23" s="54"/>
      <c r="Q23" s="54"/>
      <c r="R23" s="54"/>
      <c r="S23" s="54"/>
      <c r="T23" s="54"/>
      <c r="U23" s="54"/>
      <c r="V23" s="54"/>
      <c r="W23" s="54"/>
      <c r="X23" s="54"/>
      <c r="Y23" s="54"/>
      <c r="Z23" s="54"/>
      <c r="AA23" s="54"/>
      <c r="AB23" s="55"/>
      <c r="AC23" s="56"/>
      <c r="AD23" s="54"/>
      <c r="AE23" s="55"/>
      <c r="AF23" s="56"/>
      <c r="AG23" s="54"/>
      <c r="AH23" s="54"/>
      <c r="AI23" s="30"/>
    </row>
    <row r="24" spans="1:35">
      <c r="A24" s="30"/>
      <c r="B24" s="54"/>
      <c r="C24" s="54"/>
      <c r="D24" s="54"/>
      <c r="E24" s="54"/>
      <c r="F24" s="54"/>
      <c r="G24" s="54"/>
      <c r="H24" s="54"/>
      <c r="I24" s="54"/>
      <c r="J24" s="54"/>
      <c r="K24" s="54"/>
      <c r="L24" s="54"/>
      <c r="M24" s="54"/>
      <c r="N24" s="54"/>
      <c r="O24" s="54"/>
      <c r="P24" s="54"/>
      <c r="Q24" s="60"/>
      <c r="R24" s="60"/>
      <c r="S24" s="60"/>
      <c r="T24" s="60"/>
      <c r="U24" s="60"/>
      <c r="V24" s="60"/>
      <c r="W24" s="60"/>
      <c r="X24" s="60"/>
      <c r="Y24" s="60"/>
      <c r="Z24" s="60"/>
      <c r="AA24" s="60"/>
      <c r="AB24" s="60"/>
      <c r="AC24" s="60"/>
      <c r="AD24" s="60"/>
      <c r="AE24" s="60"/>
      <c r="AF24" s="60"/>
      <c r="AG24" s="60"/>
      <c r="AH24" s="54"/>
      <c r="AI24" s="30"/>
    </row>
    <row r="25" spans="1:35">
      <c r="A25" s="30"/>
      <c r="B25" s="54"/>
      <c r="C25" s="54"/>
      <c r="D25" s="54"/>
      <c r="E25" s="54"/>
      <c r="F25" s="54"/>
      <c r="G25" s="54"/>
      <c r="H25" s="54"/>
      <c r="I25" s="54"/>
      <c r="J25" s="54"/>
      <c r="K25" s="54"/>
      <c r="L25" s="54"/>
      <c r="M25" s="54"/>
      <c r="N25" s="54"/>
      <c r="O25" s="54"/>
      <c r="P25" s="54"/>
      <c r="Q25" s="60"/>
      <c r="R25" s="60"/>
      <c r="S25" s="60"/>
      <c r="T25" s="60"/>
      <c r="U25" s="60"/>
      <c r="V25" s="60"/>
      <c r="W25" s="60"/>
      <c r="X25" s="60"/>
      <c r="Y25" s="60"/>
      <c r="Z25" s="60"/>
      <c r="AA25" s="60"/>
      <c r="AB25" s="60"/>
      <c r="AC25" s="60"/>
      <c r="AD25" s="60"/>
      <c r="AE25" s="60"/>
      <c r="AF25" s="60"/>
      <c r="AG25" s="60"/>
      <c r="AH25" s="54"/>
      <c r="AI25" s="30"/>
    </row>
    <row r="26" spans="1:35">
      <c r="A26" s="30"/>
      <c r="B26" s="54"/>
      <c r="C26" s="54"/>
      <c r="D26" s="54" t="s">
        <v>319</v>
      </c>
      <c r="E26" s="54"/>
      <c r="F26" s="54"/>
      <c r="G26" s="54"/>
      <c r="H26" s="54"/>
      <c r="I26" s="54"/>
      <c r="J26" s="54"/>
      <c r="K26" s="54"/>
      <c r="L26" s="54"/>
      <c r="M26" s="54"/>
      <c r="N26" s="54"/>
      <c r="O26" s="54"/>
      <c r="P26" s="441" t="str">
        <f>IF(Z51="","",Z51)</f>
        <v/>
      </c>
      <c r="Q26" s="441"/>
      <c r="R26" s="441"/>
      <c r="S26" s="441"/>
      <c r="T26" s="441"/>
      <c r="U26" s="441"/>
      <c r="V26" s="441"/>
      <c r="W26" s="441"/>
      <c r="X26" s="441"/>
      <c r="Y26" s="441"/>
      <c r="Z26" s="441"/>
      <c r="AA26" s="441"/>
      <c r="AB26" s="441"/>
      <c r="AC26" s="441"/>
      <c r="AD26" s="441"/>
      <c r="AE26" s="441"/>
      <c r="AF26" s="441"/>
      <c r="AG26" s="60"/>
      <c r="AH26" s="54"/>
      <c r="AI26" s="30"/>
    </row>
    <row r="27" spans="1:35">
      <c r="A27" s="30"/>
      <c r="B27" s="54"/>
      <c r="C27" s="54"/>
      <c r="D27" s="54"/>
      <c r="E27" s="54"/>
      <c r="F27" s="54"/>
      <c r="G27" s="54"/>
      <c r="H27" s="54"/>
      <c r="I27" s="54"/>
      <c r="J27" s="54"/>
      <c r="K27" s="54"/>
      <c r="L27" s="54"/>
      <c r="M27" s="54"/>
      <c r="N27" s="54"/>
      <c r="O27" s="54"/>
      <c r="P27" s="67"/>
      <c r="Q27" s="67"/>
      <c r="R27" s="67"/>
      <c r="S27" s="67"/>
      <c r="T27" s="67"/>
      <c r="U27" s="67"/>
      <c r="V27" s="67"/>
      <c r="W27" s="67"/>
      <c r="X27" s="67"/>
      <c r="Y27" s="67"/>
      <c r="Z27" s="67"/>
      <c r="AA27" s="67"/>
      <c r="AB27" s="67"/>
      <c r="AC27" s="67"/>
      <c r="AD27" s="67"/>
      <c r="AE27" s="67"/>
      <c r="AF27" s="67"/>
      <c r="AG27" s="54"/>
      <c r="AH27" s="54"/>
      <c r="AI27" s="30"/>
    </row>
    <row r="28" spans="1:35">
      <c r="A28" s="30"/>
      <c r="B28" s="54"/>
      <c r="C28" s="54"/>
      <c r="D28" s="54" t="s">
        <v>283</v>
      </c>
      <c r="E28" s="54"/>
      <c r="F28" s="54"/>
      <c r="G28" s="54"/>
      <c r="H28" s="54"/>
      <c r="I28" s="54"/>
      <c r="J28" s="54"/>
      <c r="K28" s="54"/>
      <c r="L28" s="54"/>
      <c r="M28" s="54"/>
      <c r="N28" s="54"/>
      <c r="O28" s="54"/>
      <c r="P28" s="441" t="str">
        <f>IF(Z52="","",Z52)</f>
        <v/>
      </c>
      <c r="Q28" s="441"/>
      <c r="R28" s="441"/>
      <c r="S28" s="441"/>
      <c r="T28" s="441"/>
      <c r="U28" s="441"/>
      <c r="V28" s="441"/>
      <c r="W28" s="441"/>
      <c r="X28" s="441"/>
      <c r="Y28" s="441"/>
      <c r="Z28" s="441"/>
      <c r="AA28" s="441"/>
      <c r="AB28" s="441"/>
      <c r="AC28" s="441"/>
      <c r="AD28" s="441"/>
      <c r="AE28" s="441"/>
      <c r="AF28" s="441"/>
      <c r="AG28" s="54"/>
      <c r="AH28" s="54"/>
      <c r="AI28" s="30"/>
    </row>
    <row r="29" spans="1:35">
      <c r="A29" s="30"/>
      <c r="B29" s="54"/>
      <c r="C29" s="54"/>
      <c r="D29" s="54"/>
      <c r="E29" s="54"/>
      <c r="F29" s="54"/>
      <c r="G29" s="54"/>
      <c r="H29" s="54"/>
      <c r="I29" s="54"/>
      <c r="J29" s="54"/>
      <c r="K29" s="54"/>
      <c r="L29" s="54"/>
      <c r="M29" s="54"/>
      <c r="N29" s="54"/>
      <c r="O29" s="54"/>
      <c r="P29" s="67"/>
      <c r="Q29" s="67"/>
      <c r="R29" s="67"/>
      <c r="S29" s="67"/>
      <c r="T29" s="67"/>
      <c r="U29" s="67"/>
      <c r="V29" s="67"/>
      <c r="W29" s="67"/>
      <c r="X29" s="67"/>
      <c r="Y29" s="67"/>
      <c r="Z29" s="67"/>
      <c r="AA29" s="67"/>
      <c r="AB29" s="67"/>
      <c r="AC29" s="67"/>
      <c r="AD29" s="67"/>
      <c r="AE29" s="67"/>
      <c r="AF29" s="67"/>
      <c r="AG29" s="54"/>
      <c r="AH29" s="54"/>
      <c r="AI29" s="30"/>
    </row>
    <row r="30" spans="1:35">
      <c r="A30" s="30"/>
      <c r="B30" s="54"/>
      <c r="C30" s="54"/>
      <c r="D30" s="54" t="s">
        <v>282</v>
      </c>
      <c r="E30" s="54"/>
      <c r="F30" s="54"/>
      <c r="G30" s="54"/>
      <c r="H30" s="54"/>
      <c r="I30" s="54"/>
      <c r="J30" s="54"/>
      <c r="K30" s="54"/>
      <c r="L30" s="54"/>
      <c r="M30" s="54"/>
      <c r="N30" s="54"/>
      <c r="O30" s="54"/>
      <c r="P30" s="54"/>
      <c r="Q30" s="54"/>
      <c r="R30" s="54"/>
      <c r="S30" s="54"/>
      <c r="T30" s="441" t="str">
        <f>IF(Z53="","",Z53)</f>
        <v/>
      </c>
      <c r="U30" s="441"/>
      <c r="V30" s="441"/>
      <c r="W30" s="441"/>
      <c r="X30" s="441"/>
      <c r="Y30" s="441"/>
      <c r="Z30" s="441"/>
      <c r="AA30" s="441"/>
      <c r="AB30" s="441"/>
      <c r="AC30" s="441"/>
      <c r="AD30" s="441"/>
      <c r="AE30" s="441"/>
      <c r="AF30" s="441"/>
      <c r="AG30" s="54"/>
      <c r="AH30" s="54"/>
      <c r="AI30" s="30"/>
    </row>
    <row r="31" spans="1:35">
      <c r="A31" s="30"/>
      <c r="B31" s="54"/>
      <c r="C31" s="54"/>
      <c r="D31" s="54"/>
      <c r="E31" s="54"/>
      <c r="F31" s="54"/>
      <c r="G31" s="54"/>
      <c r="H31" s="54"/>
      <c r="I31" s="54"/>
      <c r="J31" s="54"/>
      <c r="K31" s="54"/>
      <c r="L31" s="54"/>
      <c r="M31" s="54"/>
      <c r="N31" s="54"/>
      <c r="O31" s="54"/>
      <c r="P31" s="54"/>
      <c r="Q31" s="54"/>
      <c r="R31" s="54"/>
      <c r="S31" s="54"/>
      <c r="T31" s="67"/>
      <c r="U31" s="67"/>
      <c r="V31" s="67"/>
      <c r="W31" s="67"/>
      <c r="X31" s="67"/>
      <c r="Y31" s="67"/>
      <c r="Z31" s="67"/>
      <c r="AA31" s="67"/>
      <c r="AB31" s="67"/>
      <c r="AC31" s="67"/>
      <c r="AD31" s="67"/>
      <c r="AE31" s="67"/>
      <c r="AF31" s="67"/>
      <c r="AG31" s="54"/>
      <c r="AH31" s="54"/>
      <c r="AI31" s="30"/>
    </row>
    <row r="32" spans="1:35">
      <c r="A32" s="30"/>
      <c r="B32" s="54"/>
      <c r="C32" s="54"/>
      <c r="D32" s="54" t="s">
        <v>284</v>
      </c>
      <c r="E32" s="54"/>
      <c r="F32" s="54"/>
      <c r="G32" s="54"/>
      <c r="H32" s="54"/>
      <c r="I32" s="54"/>
      <c r="J32" s="54"/>
      <c r="K32" s="54"/>
      <c r="L32" s="54"/>
      <c r="M32" s="54"/>
      <c r="N32" s="54"/>
      <c r="O32" s="54"/>
      <c r="P32" s="54"/>
      <c r="Q32" s="69"/>
      <c r="R32" s="69"/>
      <c r="S32" s="69"/>
      <c r="T32" s="69"/>
      <c r="U32" s="69"/>
      <c r="V32" s="69"/>
      <c r="W32" s="69"/>
      <c r="X32" s="69"/>
      <c r="Y32" s="69"/>
      <c r="Z32" s="69"/>
      <c r="AA32" s="69"/>
      <c r="AB32" s="69"/>
      <c r="AC32" s="69"/>
      <c r="AD32" s="69"/>
      <c r="AE32" s="69"/>
      <c r="AF32" s="69"/>
      <c r="AG32" s="54"/>
      <c r="AH32" s="54"/>
      <c r="AI32" s="30"/>
    </row>
    <row r="33" spans="1:35">
      <c r="A33" s="30"/>
      <c r="B33" s="54"/>
      <c r="C33" s="54"/>
      <c r="D33" s="54"/>
      <c r="E33" s="54"/>
      <c r="F33" s="54"/>
      <c r="G33" s="54"/>
      <c r="H33" s="54"/>
      <c r="I33" s="54"/>
      <c r="J33" s="54"/>
      <c r="K33" s="54"/>
      <c r="L33" s="54"/>
      <c r="M33" s="54"/>
      <c r="N33" s="54"/>
      <c r="O33" s="54"/>
      <c r="P33" s="54"/>
      <c r="Q33" s="67"/>
      <c r="R33" s="67"/>
      <c r="S33" s="67"/>
      <c r="T33" s="67"/>
      <c r="U33" s="67"/>
      <c r="V33" s="67"/>
      <c r="W33" s="67"/>
      <c r="X33" s="67"/>
      <c r="Y33" s="67"/>
      <c r="Z33" s="67"/>
      <c r="AA33" s="67"/>
      <c r="AB33" s="67"/>
      <c r="AC33" s="67"/>
      <c r="AD33" s="67"/>
      <c r="AE33" s="67"/>
      <c r="AF33" s="67"/>
      <c r="AG33" s="54"/>
      <c r="AH33" s="54"/>
      <c r="AI33" s="30"/>
    </row>
    <row r="34" spans="1:35">
      <c r="A34" s="30"/>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30"/>
    </row>
    <row r="35" spans="1:35" ht="15">
      <c r="A35" s="30"/>
      <c r="B35" s="57" t="s">
        <v>285</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30"/>
    </row>
    <row r="36" spans="1:35">
      <c r="A36" s="30"/>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64"/>
      <c r="AD36" s="54"/>
      <c r="AE36" s="54"/>
      <c r="AF36" s="64"/>
      <c r="AG36" s="54"/>
      <c r="AH36" s="54"/>
      <c r="AI36" s="30"/>
    </row>
    <row r="37" spans="1:35">
      <c r="A37" s="30"/>
      <c r="B37" s="54"/>
      <c r="C37" s="54" t="s">
        <v>272</v>
      </c>
      <c r="D37" s="54" t="s">
        <v>287</v>
      </c>
      <c r="E37" s="54"/>
      <c r="F37" s="54"/>
      <c r="G37" s="54"/>
      <c r="H37" s="54"/>
      <c r="I37" s="54"/>
      <c r="J37" s="54"/>
      <c r="K37" s="54"/>
      <c r="L37" s="54"/>
      <c r="M37" s="54"/>
      <c r="N37" s="54"/>
      <c r="O37" s="54"/>
      <c r="P37" s="54"/>
      <c r="Q37" s="54"/>
      <c r="R37" s="54"/>
      <c r="S37" s="54"/>
      <c r="T37" s="54"/>
      <c r="U37" s="54"/>
      <c r="V37" s="54"/>
      <c r="W37" s="54"/>
      <c r="X37" s="54"/>
      <c r="Y37" s="54"/>
      <c r="Z37" s="54"/>
      <c r="AA37" s="54"/>
      <c r="AB37" s="62" t="s">
        <v>223</v>
      </c>
      <c r="AC37" s="68" t="str">
        <f>IF(Z54="","",IF(Z54="YES","X",""))</f>
        <v/>
      </c>
      <c r="AD37" s="63"/>
      <c r="AE37" s="62" t="s">
        <v>224</v>
      </c>
      <c r="AF37" s="68" t="str">
        <f>IF(Z54="","",IF(Z54="YES","","X"))</f>
        <v/>
      </c>
      <c r="AG37" s="63"/>
      <c r="AH37" s="54"/>
      <c r="AI37" s="30"/>
    </row>
    <row r="38" spans="1:35">
      <c r="A38" s="30"/>
      <c r="B38" s="54"/>
      <c r="C38" s="54"/>
      <c r="D38" s="54" t="s">
        <v>288</v>
      </c>
      <c r="E38" s="54"/>
      <c r="F38" s="54"/>
      <c r="G38" s="54"/>
      <c r="H38" s="54"/>
      <c r="I38" s="54"/>
      <c r="J38" s="54"/>
      <c r="K38" s="54"/>
      <c r="L38" s="54"/>
      <c r="M38" s="54"/>
      <c r="N38" s="54"/>
      <c r="O38" s="54"/>
      <c r="P38" s="54"/>
      <c r="Q38" s="54"/>
      <c r="R38" s="54"/>
      <c r="S38" s="54"/>
      <c r="T38" s="54"/>
      <c r="U38" s="54"/>
      <c r="V38" s="54"/>
      <c r="W38" s="54"/>
      <c r="X38" s="54"/>
      <c r="Y38" s="54"/>
      <c r="Z38" s="54"/>
      <c r="AA38" s="54"/>
      <c r="AB38" s="54"/>
      <c r="AC38" s="67"/>
      <c r="AD38" s="54"/>
      <c r="AE38" s="54"/>
      <c r="AF38" s="67"/>
      <c r="AG38" s="54"/>
      <c r="AH38" s="54"/>
      <c r="AI38" s="30"/>
    </row>
    <row r="39" spans="1:35" ht="7" customHeight="1">
      <c r="A39" s="30"/>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30"/>
    </row>
    <row r="40" spans="1:35">
      <c r="A40" s="30"/>
      <c r="B40" s="54"/>
      <c r="C40" s="54"/>
      <c r="D40" s="54" t="s">
        <v>289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30"/>
    </row>
    <row r="41" spans="1:35">
      <c r="A41" s="30"/>
      <c r="B41" s="54"/>
      <c r="C41" s="54"/>
      <c r="D41" s="54" t="s">
        <v>320</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30"/>
    </row>
    <row r="42" spans="1:35">
      <c r="A42" s="30"/>
      <c r="B42" s="54"/>
      <c r="C42" s="54"/>
      <c r="D42" s="54" t="s">
        <v>321</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30"/>
    </row>
    <row r="43" spans="1:35">
      <c r="A43" s="30"/>
      <c r="B43" s="54"/>
      <c r="C43" s="54"/>
      <c r="D43" s="54" t="s">
        <v>313</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30"/>
    </row>
    <row r="44" spans="1:35">
      <c r="A44" s="30"/>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30"/>
    </row>
    <row r="45" spans="1:35" ht="7"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row>
    <row r="46" spans="1:35" hidden="1"/>
    <row r="47" spans="1:35" hidden="1">
      <c r="D47" s="103"/>
      <c r="E47" s="103"/>
      <c r="F47" s="103"/>
      <c r="G47" s="103"/>
      <c r="H47" s="103"/>
      <c r="I47" s="103"/>
      <c r="J47" s="103"/>
      <c r="K47" s="121"/>
      <c r="L47" s="103"/>
      <c r="M47" s="103"/>
      <c r="N47" s="103"/>
      <c r="O47" s="122"/>
      <c r="P47" s="103"/>
      <c r="Q47" s="103"/>
      <c r="R47" s="103"/>
      <c r="V47" s="123" t="s">
        <v>322</v>
      </c>
      <c r="W47" s="116"/>
      <c r="X47" s="270">
        <f>'JOB TITLE (5)'!D48</f>
        <v>271</v>
      </c>
      <c r="Y47" s="271"/>
      <c r="Z47" s="271" t="str">
        <f>IF(VLOOKUP(X47,DATA!$C$2:$F$328,4,FALSE)="","",(VLOOKUP(X47,DATA!$C$2:$F$328,4,FALSE)))</f>
        <v/>
      </c>
      <c r="AA47" s="271"/>
      <c r="AB47" s="116"/>
      <c r="AC47" s="116"/>
      <c r="AD47" s="116"/>
      <c r="AE47" s="116"/>
    </row>
    <row r="48" spans="1:35" hidden="1">
      <c r="D48" s="103"/>
      <c r="E48" s="103"/>
      <c r="F48" s="103"/>
      <c r="G48" s="103"/>
      <c r="H48" s="103"/>
      <c r="I48" s="103"/>
      <c r="J48" s="103"/>
      <c r="K48" s="121"/>
      <c r="L48" s="103"/>
      <c r="M48" s="103"/>
      <c r="N48" s="103"/>
      <c r="O48" s="122"/>
      <c r="P48" s="103"/>
      <c r="Q48" s="103"/>
      <c r="R48" s="103"/>
      <c r="V48" s="123"/>
      <c r="W48" s="116"/>
      <c r="X48" s="272"/>
      <c r="Y48" s="271"/>
      <c r="Z48" s="271"/>
      <c r="AA48" s="271"/>
      <c r="AB48" s="116"/>
      <c r="AC48" s="116"/>
      <c r="AD48" s="116"/>
      <c r="AE48" s="116"/>
    </row>
    <row r="49" spans="22:31" hidden="1">
      <c r="V49" s="123" t="s">
        <v>169</v>
      </c>
      <c r="W49" s="116"/>
      <c r="X49" s="272">
        <f>X47+51</f>
        <v>322</v>
      </c>
      <c r="Y49" s="271"/>
      <c r="Z49" s="271" t="str">
        <f>IF(VLOOKUP(X49,DATA!$C$2:$F$328,4,FALSE)="","",(VLOOKUP(X49,DATA!$C$2:$F$328,4,FALSE)))</f>
        <v/>
      </c>
      <c r="AA49" s="271"/>
      <c r="AB49" s="116"/>
      <c r="AC49" s="116"/>
      <c r="AD49" s="116"/>
      <c r="AE49" s="116"/>
    </row>
    <row r="50" spans="22:31" hidden="1">
      <c r="V50" s="123" t="s">
        <v>12</v>
      </c>
      <c r="W50" s="116"/>
      <c r="X50" s="272">
        <f>X49+1</f>
        <v>323</v>
      </c>
      <c r="Y50" s="271"/>
      <c r="Z50" s="271" t="str">
        <f>IF(VLOOKUP(X50,DATA!$C$2:$F$328,4,FALSE)="","",(VLOOKUP(X50,DATA!$C$2:$F$328,4,FALSE)))</f>
        <v/>
      </c>
      <c r="AA50" s="271"/>
      <c r="AB50" s="116"/>
      <c r="AC50" s="116"/>
      <c r="AD50" s="116"/>
      <c r="AE50" s="116"/>
    </row>
    <row r="51" spans="22:31" hidden="1">
      <c r="V51" s="123" t="s">
        <v>218</v>
      </c>
      <c r="W51" s="116"/>
      <c r="X51" s="272">
        <f>X50+1</f>
        <v>324</v>
      </c>
      <c r="Y51" s="271"/>
      <c r="Z51" s="271" t="str">
        <f>IF(VLOOKUP(X51,DATA!$C$2:$F$328,4,FALSE)="","",(VLOOKUP(X51,DATA!$C$2:$F$328,4,FALSE)))</f>
        <v/>
      </c>
      <c r="AA51" s="271"/>
      <c r="AB51" s="116"/>
      <c r="AC51" s="116"/>
      <c r="AD51" s="116"/>
      <c r="AE51" s="116"/>
    </row>
    <row r="52" spans="22:31" hidden="1">
      <c r="V52" s="123" t="s">
        <v>219</v>
      </c>
      <c r="W52" s="116"/>
      <c r="X52" s="272">
        <f>X51+1</f>
        <v>325</v>
      </c>
      <c r="Y52" s="271"/>
      <c r="Z52" s="271" t="str">
        <f>IF(VLOOKUP(X52,DATA!$C$2:$F$328,4,FALSE)="","",(VLOOKUP(X52,DATA!$C$2:$F$328,4,FALSE)))</f>
        <v/>
      </c>
      <c r="AA52" s="271"/>
      <c r="AB52" s="116"/>
      <c r="AC52" s="116"/>
      <c r="AD52" s="116"/>
      <c r="AE52" s="116"/>
    </row>
    <row r="53" spans="22:31" hidden="1">
      <c r="V53" s="123" t="s">
        <v>220</v>
      </c>
      <c r="W53" s="116"/>
      <c r="X53" s="272">
        <f>X52+1</f>
        <v>326</v>
      </c>
      <c r="Y53" s="271"/>
      <c r="Z53" s="271" t="str">
        <f>IF(VLOOKUP(X53,DATA!$C$2:$F$328,4,FALSE)="","",(VLOOKUP(X53,DATA!$C$2:$F$328,4,FALSE)))</f>
        <v/>
      </c>
      <c r="AA53" s="271"/>
      <c r="AB53" s="116"/>
      <c r="AC53" s="116"/>
      <c r="AD53" s="116"/>
      <c r="AE53" s="116"/>
    </row>
    <row r="54" spans="22:31" hidden="1">
      <c r="V54" s="123" t="s">
        <v>13</v>
      </c>
      <c r="W54" s="116"/>
      <c r="X54" s="272">
        <f>X53+1</f>
        <v>327</v>
      </c>
      <c r="Y54" s="271"/>
      <c r="Z54" s="271" t="str">
        <f>IF(VLOOKUP(X54,DATA!$C$2:$F$328,4,FALSE)="","",(VLOOKUP(X54,DATA!$C$2:$F$328,4,FALSE)))</f>
        <v/>
      </c>
      <c r="AA54" s="271"/>
      <c r="AB54" s="116"/>
      <c r="AC54" s="116"/>
      <c r="AD54" s="116"/>
      <c r="AE54" s="116"/>
    </row>
  </sheetData>
  <sheetProtection password="932F" sheet="1" objects="1" scenarios="1" selectLockedCells="1" selectUnlockedCells="1"/>
  <mergeCells count="8">
    <mergeCell ref="P28:AF28"/>
    <mergeCell ref="T30:AF30"/>
    <mergeCell ref="B2:AH2"/>
    <mergeCell ref="B3:AH3"/>
    <mergeCell ref="B5:AH5"/>
    <mergeCell ref="B6:AH6"/>
    <mergeCell ref="F12:AG12"/>
    <mergeCell ref="P26:AF26"/>
  </mergeCells>
  <phoneticPr fontId="0" type="noConversion"/>
  <pageMargins left="0.75" right="0.75" top="0.75" bottom="1" header="0.5" footer="0.5"/>
  <pageSetup orientation="portrait"/>
  <headerFooter>
    <oddFooter>&amp;R&amp;9P a g e | &amp;P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D1" sqref="D1"/>
    </sheetView>
  </sheetViews>
  <sheetFormatPr baseColWidth="10" defaultColWidth="0" defaultRowHeight="14" zeroHeight="1" x14ac:dyDescent="0"/>
  <cols>
    <col min="1" max="1" width="1.5" customWidth="1"/>
    <col min="2" max="2" width="9.1640625" customWidth="1"/>
    <col min="3" max="4" width="8.5" bestFit="1" customWidth="1"/>
    <col min="5" max="5" width="1.5" customWidth="1"/>
  </cols>
  <sheetData>
    <row r="1" spans="1:5" ht="7" customHeight="1" thickBot="1">
      <c r="A1" s="30"/>
      <c r="B1" s="30"/>
      <c r="C1" s="30"/>
      <c r="D1" s="30"/>
      <c r="E1" s="30"/>
    </row>
    <row r="2" spans="1:5" ht="29" thickTop="1">
      <c r="A2" s="30"/>
      <c r="B2" s="210" t="s">
        <v>428</v>
      </c>
      <c r="C2" s="211" t="s">
        <v>426</v>
      </c>
      <c r="D2" s="212" t="s">
        <v>427</v>
      </c>
      <c r="E2" s="30"/>
    </row>
    <row r="3" spans="1:5">
      <c r="A3" s="30"/>
      <c r="B3" s="204">
        <v>2013</v>
      </c>
      <c r="C3" s="205">
        <v>41456</v>
      </c>
      <c r="D3" s="206">
        <v>41820</v>
      </c>
      <c r="E3" s="30"/>
    </row>
    <row r="4" spans="1:5">
      <c r="A4" s="30"/>
      <c r="B4" s="204">
        <v>2014</v>
      </c>
      <c r="C4" s="205">
        <v>41821</v>
      </c>
      <c r="D4" s="206">
        <v>42185</v>
      </c>
      <c r="E4" s="30"/>
    </row>
    <row r="5" spans="1:5">
      <c r="A5" s="30"/>
      <c r="B5" s="204">
        <v>2015</v>
      </c>
      <c r="C5" s="205">
        <v>42186</v>
      </c>
      <c r="D5" s="206">
        <v>42551</v>
      </c>
      <c r="E5" s="30"/>
    </row>
    <row r="6" spans="1:5">
      <c r="A6" s="30"/>
      <c r="B6" s="204">
        <v>2016</v>
      </c>
      <c r="C6" s="205">
        <v>42552</v>
      </c>
      <c r="D6" s="206">
        <v>42916</v>
      </c>
      <c r="E6" s="30"/>
    </row>
    <row r="7" spans="1:5">
      <c r="A7" s="30"/>
      <c r="B7" s="204">
        <v>2017</v>
      </c>
      <c r="C7" s="205">
        <v>42917</v>
      </c>
      <c r="D7" s="206">
        <v>43281</v>
      </c>
      <c r="E7" s="30"/>
    </row>
    <row r="8" spans="1:5">
      <c r="A8" s="30"/>
      <c r="B8" s="204">
        <v>2018</v>
      </c>
      <c r="C8" s="205">
        <v>43282</v>
      </c>
      <c r="D8" s="206">
        <v>43646</v>
      </c>
      <c r="E8" s="30"/>
    </row>
    <row r="9" spans="1:5">
      <c r="A9" s="30"/>
      <c r="B9" s="204">
        <v>2019</v>
      </c>
      <c r="C9" s="205">
        <v>43647</v>
      </c>
      <c r="D9" s="206">
        <v>44012</v>
      </c>
      <c r="E9" s="30"/>
    </row>
    <row r="10" spans="1:5" ht="15" thickBot="1">
      <c r="A10" s="30"/>
      <c r="B10" s="207">
        <v>2020</v>
      </c>
      <c r="C10" s="208">
        <v>44013</v>
      </c>
      <c r="D10" s="209">
        <v>44377</v>
      </c>
      <c r="E10" s="30"/>
    </row>
    <row r="11" spans="1:5" ht="8.25" customHeight="1" thickTop="1">
      <c r="A11" s="30"/>
      <c r="B11" s="30"/>
      <c r="C11" s="30"/>
      <c r="D11" s="30"/>
      <c r="E11" s="30"/>
    </row>
  </sheetData>
  <sheetProtection sheet="1" objects="1" scenarios="1" selectLockedCells="1"/>
  <phoneticPr fontId="76" type="noConversion"/>
  <pageMargins left="0.75" right="0.75" top="1" bottom="1" header="0.5" footer="0.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93"/>
  <sheetViews>
    <sheetView zoomScale="50" zoomScaleNormal="70" zoomScaleSheetLayoutView="70" zoomScalePageLayoutView="70" workbookViewId="0">
      <selection activeCell="B20" sqref="B20:F20"/>
    </sheetView>
  </sheetViews>
  <sheetFormatPr baseColWidth="10" defaultColWidth="0" defaultRowHeight="12.75" customHeight="1" zeroHeight="1" x14ac:dyDescent="0"/>
  <cols>
    <col min="1" max="1" width="1.6640625" customWidth="1"/>
    <col min="2" max="2" width="3.33203125" customWidth="1"/>
    <col min="3" max="26" width="8.33203125" customWidth="1"/>
    <col min="27" max="27" width="1.6640625" customWidth="1"/>
  </cols>
  <sheetData>
    <row r="1" spans="1:27" ht="15"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row>
    <row r="2" spans="1:27" ht="21.75" customHeight="1" thickTop="1" thickBot="1">
      <c r="A2" s="309"/>
      <c r="B2" s="579" t="str">
        <f>ENTITY!A2</f>
        <v>Chicago Cook Workforce Partnership</v>
      </c>
      <c r="C2" s="579"/>
      <c r="D2" s="579"/>
      <c r="E2" s="579"/>
      <c r="F2" s="579"/>
      <c r="G2" s="579"/>
      <c r="H2" s="579"/>
      <c r="I2" s="579"/>
      <c r="J2" s="579"/>
      <c r="K2" s="579"/>
      <c r="L2" s="579"/>
      <c r="M2" s="579"/>
      <c r="N2" s="579"/>
      <c r="O2" s="579"/>
      <c r="P2" s="579"/>
      <c r="Q2" s="579"/>
      <c r="R2" s="579"/>
      <c r="S2" s="579"/>
      <c r="T2" s="579"/>
      <c r="U2" s="579"/>
      <c r="V2" s="579"/>
      <c r="W2" s="579"/>
      <c r="X2" s="579"/>
      <c r="Y2" s="579"/>
      <c r="Z2" s="579"/>
      <c r="AA2" s="98"/>
    </row>
    <row r="3" spans="1:27" ht="22" thickTop="1" thickBot="1">
      <c r="A3" s="30"/>
      <c r="B3" s="579" t="s">
        <v>143</v>
      </c>
      <c r="C3" s="579"/>
      <c r="D3" s="579"/>
      <c r="E3" s="579"/>
      <c r="F3" s="579"/>
      <c r="G3" s="579"/>
      <c r="H3" s="579"/>
      <c r="I3" s="579"/>
      <c r="J3" s="579"/>
      <c r="K3" s="579"/>
      <c r="L3" s="579"/>
      <c r="M3" s="579"/>
      <c r="N3" s="579"/>
      <c r="O3" s="579"/>
      <c r="P3" s="579"/>
      <c r="Q3" s="579"/>
      <c r="R3" s="579"/>
      <c r="S3" s="579"/>
      <c r="T3" s="579"/>
      <c r="U3" s="579"/>
      <c r="V3" s="579"/>
      <c r="W3" s="579"/>
      <c r="X3" s="579"/>
      <c r="Y3" s="579"/>
      <c r="Z3" s="579"/>
      <c r="AA3" s="98"/>
    </row>
    <row r="4" spans="1:27" ht="5.25" customHeight="1" thickTop="1" thickBot="1">
      <c r="A4" s="30"/>
      <c r="B4" s="147"/>
      <c r="C4" s="147"/>
      <c r="D4" s="148"/>
      <c r="E4" s="148"/>
      <c r="F4" s="149"/>
      <c r="G4" s="149"/>
      <c r="H4" s="149"/>
      <c r="I4" s="149"/>
      <c r="J4" s="149"/>
      <c r="K4" s="149"/>
      <c r="L4" s="149"/>
      <c r="M4" s="149"/>
      <c r="N4" s="149"/>
      <c r="O4" s="149"/>
      <c r="P4" s="149"/>
      <c r="Q4" s="149"/>
      <c r="R4" s="149"/>
      <c r="S4" s="149"/>
      <c r="T4" s="149"/>
      <c r="U4" s="149"/>
      <c r="V4" s="149"/>
      <c r="W4" s="149"/>
      <c r="X4" s="149"/>
      <c r="Y4" s="149"/>
      <c r="Z4" s="149"/>
      <c r="AA4" s="31"/>
    </row>
    <row r="5" spans="1:27" ht="22" thickTop="1" thickBot="1">
      <c r="A5" s="30"/>
      <c r="B5" s="579" t="str">
        <f>IF(DATA!$F$5="","LWIA 7 Broker: ______________________","LWIA 7 OJT Broker: "&amp;DATA!$F$5)</f>
        <v>LWIA 7 Broker: ______________________</v>
      </c>
      <c r="C5" s="579"/>
      <c r="D5" s="579"/>
      <c r="E5" s="579"/>
      <c r="F5" s="579"/>
      <c r="G5" s="579"/>
      <c r="H5" s="579"/>
      <c r="I5" s="579"/>
      <c r="J5" s="579"/>
      <c r="K5" s="579"/>
      <c r="L5" s="579"/>
      <c r="M5" s="579"/>
      <c r="N5" s="579"/>
      <c r="O5" s="579"/>
      <c r="P5" s="579"/>
      <c r="Q5" s="579"/>
      <c r="R5" s="579"/>
      <c r="S5" s="579"/>
      <c r="T5" s="579"/>
      <c r="U5" s="579"/>
      <c r="V5" s="579"/>
      <c r="W5" s="579"/>
      <c r="X5" s="579"/>
      <c r="Y5" s="579"/>
      <c r="Z5" s="579"/>
      <c r="AA5" s="98"/>
    </row>
    <row r="6" spans="1:27" ht="22" thickTop="1" thickBot="1">
      <c r="A6" s="30"/>
      <c r="B6" s="579" t="str">
        <f>IF(DATA!F2="","Employer Agreement # _______________________","Employer Agreement # "&amp;IF(DATA!$F$2="","",RIGHT(DATA!$F$3,2)&amp;"-"&amp;UPPER(DATA!$F$4)&amp;"-"&amp;DATA!$F$2))</f>
        <v>Employer Agreement # _______________________</v>
      </c>
      <c r="C6" s="579"/>
      <c r="D6" s="579"/>
      <c r="E6" s="579"/>
      <c r="F6" s="579"/>
      <c r="G6" s="579"/>
      <c r="H6" s="579"/>
      <c r="I6" s="579"/>
      <c r="J6" s="579"/>
      <c r="K6" s="579"/>
      <c r="L6" s="579"/>
      <c r="M6" s="579"/>
      <c r="N6" s="579"/>
      <c r="O6" s="579"/>
      <c r="P6" s="579"/>
      <c r="Q6" s="579"/>
      <c r="R6" s="579"/>
      <c r="S6" s="579"/>
      <c r="T6" s="579"/>
      <c r="U6" s="579"/>
      <c r="V6" s="579"/>
      <c r="W6" s="579"/>
      <c r="X6" s="579"/>
      <c r="Y6" s="579"/>
      <c r="Z6" s="579"/>
      <c r="AA6" s="98"/>
    </row>
    <row r="7" spans="1:27" ht="9.75" customHeight="1" thickTop="1" thickBot="1">
      <c r="A7" s="30"/>
      <c r="B7" s="147"/>
      <c r="C7" s="147"/>
      <c r="D7" s="148"/>
      <c r="E7" s="148"/>
      <c r="F7" s="149"/>
      <c r="G7" s="149"/>
      <c r="H7" s="149"/>
      <c r="I7" s="149"/>
      <c r="J7" s="149"/>
      <c r="K7" s="149"/>
      <c r="L7" s="149"/>
      <c r="M7" s="149"/>
      <c r="N7" s="149"/>
      <c r="O7" s="149"/>
      <c r="P7" s="149"/>
      <c r="Q7" s="149"/>
      <c r="R7" s="149"/>
      <c r="S7" s="149"/>
      <c r="T7" s="149"/>
      <c r="U7" s="149"/>
      <c r="V7" s="149"/>
      <c r="W7" s="149"/>
      <c r="X7" s="149"/>
      <c r="Y7" s="149"/>
      <c r="Z7" s="149"/>
      <c r="AA7" s="31"/>
    </row>
    <row r="8" spans="1:27" ht="22" customHeight="1" thickTop="1" thickBot="1">
      <c r="A8" s="30"/>
      <c r="B8" s="150" t="s">
        <v>382</v>
      </c>
      <c r="C8" s="150"/>
      <c r="D8" s="150"/>
      <c r="E8" s="150"/>
      <c r="F8" s="151"/>
      <c r="G8" s="151"/>
      <c r="H8" s="151"/>
      <c r="I8" s="151"/>
      <c r="J8" s="151"/>
      <c r="K8" s="151"/>
      <c r="L8" s="151"/>
      <c r="M8" s="151"/>
      <c r="N8" s="152"/>
      <c r="O8" s="152"/>
      <c r="P8" s="152"/>
      <c r="Q8" s="152"/>
      <c r="R8" s="152"/>
      <c r="S8" s="152"/>
      <c r="T8" s="153" t="s">
        <v>324</v>
      </c>
      <c r="U8" s="512" t="str">
        <f>IF(L42="","",L42)</f>
        <v/>
      </c>
      <c r="V8" s="513"/>
      <c r="W8" s="513"/>
      <c r="X8" s="513"/>
      <c r="Y8" s="513"/>
      <c r="Z8" s="514"/>
      <c r="AA8" s="70"/>
    </row>
    <row r="9" spans="1:27" ht="5.25" customHeight="1" thickTop="1" thickBot="1">
      <c r="A9" s="30"/>
      <c r="B9" s="154"/>
      <c r="C9" s="154"/>
      <c r="D9" s="155"/>
      <c r="E9" s="155"/>
      <c r="F9" s="156"/>
      <c r="G9" s="156"/>
      <c r="H9" s="156"/>
      <c r="I9" s="156"/>
      <c r="J9" s="156"/>
      <c r="K9" s="156"/>
      <c r="L9" s="156"/>
      <c r="M9" s="156"/>
      <c r="N9" s="156"/>
      <c r="O9" s="156"/>
      <c r="P9" s="156"/>
      <c r="Q9" s="156"/>
      <c r="R9" s="156"/>
      <c r="S9" s="515"/>
      <c r="T9" s="516"/>
      <c r="U9" s="516"/>
      <c r="V9" s="516"/>
      <c r="W9" s="516"/>
      <c r="X9" s="516"/>
      <c r="Y9" s="516"/>
      <c r="Z9" s="517"/>
      <c r="AA9" s="233"/>
    </row>
    <row r="10" spans="1:27" ht="24" thickTop="1">
      <c r="A10" s="30"/>
      <c r="B10" s="518" t="s">
        <v>340</v>
      </c>
      <c r="C10" s="519"/>
      <c r="D10" s="519"/>
      <c r="E10" s="519"/>
      <c r="F10" s="519"/>
      <c r="G10" s="519"/>
      <c r="H10" s="519"/>
      <c r="I10" s="519"/>
      <c r="J10" s="519"/>
      <c r="K10" s="519"/>
      <c r="L10" s="519"/>
      <c r="M10" s="519"/>
      <c r="N10" s="520"/>
      <c r="O10" s="530" t="s">
        <v>225</v>
      </c>
      <c r="P10" s="519"/>
      <c r="Q10" s="519"/>
      <c r="R10" s="519"/>
      <c r="S10" s="519"/>
      <c r="T10" s="519"/>
      <c r="U10" s="519"/>
      <c r="V10" s="519"/>
      <c r="W10" s="519"/>
      <c r="X10" s="519"/>
      <c r="Y10" s="519"/>
      <c r="Z10" s="531"/>
      <c r="AA10" s="99"/>
    </row>
    <row r="11" spans="1:27" ht="15">
      <c r="A11" s="30"/>
      <c r="B11" s="521" t="s">
        <v>341</v>
      </c>
      <c r="C11" s="522"/>
      <c r="D11" s="523"/>
      <c r="E11" s="524" t="str">
        <f>IF(DATA!F5="","",DATA!F5)</f>
        <v/>
      </c>
      <c r="F11" s="525"/>
      <c r="G11" s="525"/>
      <c r="H11" s="525"/>
      <c r="I11" s="525"/>
      <c r="J11" s="525"/>
      <c r="K11" s="525"/>
      <c r="L11" s="525"/>
      <c r="M11" s="525"/>
      <c r="N11" s="527"/>
      <c r="O11" s="528" t="s">
        <v>341</v>
      </c>
      <c r="P11" s="529"/>
      <c r="Q11" s="524" t="str">
        <f>IF(DATA!F15="","",DATA!F15)</f>
        <v/>
      </c>
      <c r="R11" s="525"/>
      <c r="S11" s="525"/>
      <c r="T11" s="525"/>
      <c r="U11" s="525"/>
      <c r="V11" s="525"/>
      <c r="W11" s="525"/>
      <c r="X11" s="525"/>
      <c r="Y11" s="525"/>
      <c r="Z11" s="526"/>
      <c r="AA11" s="71"/>
    </row>
    <row r="12" spans="1:27" ht="14">
      <c r="A12" s="30"/>
      <c r="B12" s="580" t="s">
        <v>158</v>
      </c>
      <c r="C12" s="534"/>
      <c r="D12" s="581"/>
      <c r="E12" s="539" t="str">
        <f>IF(DATA!F6="","",DATA!F6&amp;", "&amp;DATA!F7&amp;", "&amp;DATA!F8&amp;" "&amp;DATA!F9)</f>
        <v/>
      </c>
      <c r="F12" s="540"/>
      <c r="G12" s="540"/>
      <c r="H12" s="540"/>
      <c r="I12" s="540"/>
      <c r="J12" s="540"/>
      <c r="K12" s="540"/>
      <c r="L12" s="540"/>
      <c r="M12" s="540"/>
      <c r="N12" s="585"/>
      <c r="O12" s="533" t="s">
        <v>158</v>
      </c>
      <c r="P12" s="534"/>
      <c r="Q12" s="539" t="str">
        <f>IF(DATA!F17="","",DATA!F17&amp;", "&amp;DATA!F18&amp;", "&amp;DATA!F19&amp;" "&amp;DATA!F20)</f>
        <v/>
      </c>
      <c r="R12" s="540"/>
      <c r="S12" s="540"/>
      <c r="T12" s="540"/>
      <c r="U12" s="540"/>
      <c r="V12" s="540"/>
      <c r="W12" s="540"/>
      <c r="X12" s="540"/>
      <c r="Y12" s="540"/>
      <c r="Z12" s="541"/>
      <c r="AA12" s="70"/>
    </row>
    <row r="13" spans="1:27" ht="14">
      <c r="A13" s="30"/>
      <c r="B13" s="580" t="s">
        <v>226</v>
      </c>
      <c r="C13" s="534"/>
      <c r="D13" s="581"/>
      <c r="E13" s="499" t="str">
        <f>IF(DATA!F12="","",DATA!F12)</f>
        <v/>
      </c>
      <c r="F13" s="500"/>
      <c r="G13" s="500"/>
      <c r="H13" s="500"/>
      <c r="I13" s="500"/>
      <c r="J13" s="500"/>
      <c r="K13" s="500"/>
      <c r="L13" s="500"/>
      <c r="M13" s="500"/>
      <c r="N13" s="501"/>
      <c r="O13" s="533" t="s">
        <v>226</v>
      </c>
      <c r="P13" s="534"/>
      <c r="Q13" s="542" t="str">
        <f>IF(DATA!F34="","",DATA!F34)</f>
        <v/>
      </c>
      <c r="R13" s="543"/>
      <c r="S13" s="543"/>
      <c r="T13" s="543"/>
      <c r="U13" s="543"/>
      <c r="V13" s="543"/>
      <c r="W13" s="543"/>
      <c r="X13" s="543"/>
      <c r="Y13" s="543"/>
      <c r="Z13" s="544"/>
      <c r="AA13" s="70"/>
    </row>
    <row r="14" spans="1:27" ht="14">
      <c r="A14" s="30"/>
      <c r="B14" s="580" t="s">
        <v>227</v>
      </c>
      <c r="C14" s="534"/>
      <c r="D14" s="581"/>
      <c r="E14" s="499" t="str">
        <f>IF(DATA!F13="","",DATA!F13)</f>
        <v/>
      </c>
      <c r="F14" s="500"/>
      <c r="G14" s="500"/>
      <c r="H14" s="500"/>
      <c r="I14" s="500"/>
      <c r="J14" s="500"/>
      <c r="K14" s="500"/>
      <c r="L14" s="500"/>
      <c r="M14" s="500"/>
      <c r="N14" s="501"/>
      <c r="O14" s="533" t="s">
        <v>227</v>
      </c>
      <c r="P14" s="534"/>
      <c r="Q14" s="542" t="str">
        <f>IF(DATA!F35="","",DATA!F35)</f>
        <v/>
      </c>
      <c r="R14" s="543"/>
      <c r="S14" s="543"/>
      <c r="T14" s="543"/>
      <c r="U14" s="543"/>
      <c r="V14" s="543"/>
      <c r="W14" s="543"/>
      <c r="X14" s="543"/>
      <c r="Y14" s="543"/>
      <c r="Z14" s="544"/>
      <c r="AA14" s="70"/>
    </row>
    <row r="15" spans="1:27" ht="15" thickBot="1">
      <c r="A15" s="30"/>
      <c r="B15" s="583" t="s">
        <v>228</v>
      </c>
      <c r="C15" s="546"/>
      <c r="D15" s="584"/>
      <c r="E15" s="561" t="str">
        <f>IF(DATA!F14="","",DATA!F14)</f>
        <v/>
      </c>
      <c r="F15" s="562"/>
      <c r="G15" s="562"/>
      <c r="H15" s="562"/>
      <c r="I15" s="562"/>
      <c r="J15" s="562"/>
      <c r="K15" s="562"/>
      <c r="L15" s="562"/>
      <c r="M15" s="562"/>
      <c r="N15" s="563"/>
      <c r="O15" s="545" t="s">
        <v>228</v>
      </c>
      <c r="P15" s="546"/>
      <c r="Q15" s="547" t="str">
        <f>IF(DATA!F36="","",DATA!F36)</f>
        <v/>
      </c>
      <c r="R15" s="548"/>
      <c r="S15" s="548"/>
      <c r="T15" s="548"/>
      <c r="U15" s="548"/>
      <c r="V15" s="548"/>
      <c r="W15" s="548"/>
      <c r="X15" s="548"/>
      <c r="Y15" s="548"/>
      <c r="Z15" s="549"/>
      <c r="AA15" s="70"/>
    </row>
    <row r="16" spans="1:27" ht="24" thickTop="1">
      <c r="A16" s="30"/>
      <c r="B16" s="215" t="s">
        <v>229</v>
      </c>
      <c r="C16" s="216"/>
      <c r="D16" s="216"/>
      <c r="E16" s="216"/>
      <c r="F16" s="216"/>
      <c r="G16" s="225" t="s">
        <v>230</v>
      </c>
      <c r="H16" s="226"/>
      <c r="I16" s="226"/>
      <c r="J16" s="226"/>
      <c r="K16" s="226"/>
      <c r="L16" s="225" t="s">
        <v>230</v>
      </c>
      <c r="M16" s="226"/>
      <c r="N16" s="226"/>
      <c r="O16" s="226"/>
      <c r="P16" s="226"/>
      <c r="Q16" s="225" t="s">
        <v>230</v>
      </c>
      <c r="R16" s="226"/>
      <c r="S16" s="226"/>
      <c r="T16" s="226"/>
      <c r="U16" s="226"/>
      <c r="V16" s="227" t="s">
        <v>231</v>
      </c>
      <c r="W16" s="228"/>
      <c r="X16" s="228"/>
      <c r="Y16" s="228"/>
      <c r="Z16" s="229"/>
      <c r="AA16" s="72"/>
    </row>
    <row r="17" spans="1:27" ht="54" customHeight="1">
      <c r="A17" s="30"/>
      <c r="B17" s="575"/>
      <c r="C17" s="576"/>
      <c r="D17" s="576"/>
      <c r="E17" s="576"/>
      <c r="F17" s="577"/>
      <c r="G17" s="582"/>
      <c r="H17" s="576"/>
      <c r="I17" s="576"/>
      <c r="J17" s="576"/>
      <c r="K17" s="577"/>
      <c r="L17" s="586"/>
      <c r="M17" s="587"/>
      <c r="N17" s="587"/>
      <c r="O17" s="587"/>
      <c r="P17" s="588"/>
      <c r="Q17" s="217"/>
      <c r="R17" s="217"/>
      <c r="S17" s="217"/>
      <c r="T17" s="217"/>
      <c r="U17" s="220"/>
      <c r="V17" s="219"/>
      <c r="W17" s="217"/>
      <c r="X17" s="217"/>
      <c r="Y17" s="217"/>
      <c r="Z17" s="218"/>
      <c r="AA17" s="73"/>
    </row>
    <row r="18" spans="1:27" ht="15" thickBot="1">
      <c r="A18" s="30"/>
      <c r="B18" s="578" t="s">
        <v>429</v>
      </c>
      <c r="C18" s="573"/>
      <c r="D18" s="573"/>
      <c r="E18" s="573"/>
      <c r="F18" s="230" t="s">
        <v>232</v>
      </c>
      <c r="G18" s="572" t="s">
        <v>423</v>
      </c>
      <c r="H18" s="573"/>
      <c r="I18" s="573"/>
      <c r="J18" s="573"/>
      <c r="K18" s="230" t="s">
        <v>232</v>
      </c>
      <c r="L18" s="570" t="s">
        <v>430</v>
      </c>
      <c r="M18" s="571"/>
      <c r="N18" s="571"/>
      <c r="O18" s="571"/>
      <c r="P18" s="231" t="s">
        <v>232</v>
      </c>
      <c r="Q18" s="537" t="s">
        <v>238</v>
      </c>
      <c r="R18" s="538"/>
      <c r="S18" s="538"/>
      <c r="T18" s="538"/>
      <c r="U18" s="221" t="s">
        <v>232</v>
      </c>
      <c r="V18" s="535" t="s">
        <v>238</v>
      </c>
      <c r="W18" s="536"/>
      <c r="X18" s="536"/>
      <c r="Y18" s="536"/>
      <c r="Z18" s="232" t="s">
        <v>232</v>
      </c>
      <c r="AA18" s="74"/>
    </row>
    <row r="19" spans="1:27" ht="40" customHeight="1" thickTop="1">
      <c r="A19" s="30"/>
      <c r="B19" s="484" t="s">
        <v>242</v>
      </c>
      <c r="C19" s="485"/>
      <c r="D19" s="485"/>
      <c r="E19" s="485"/>
      <c r="F19" s="486"/>
      <c r="G19" s="564" t="s">
        <v>422</v>
      </c>
      <c r="H19" s="565"/>
      <c r="I19" s="564" t="s">
        <v>243</v>
      </c>
      <c r="J19" s="565"/>
      <c r="K19" s="564" t="s">
        <v>244</v>
      </c>
      <c r="L19" s="565"/>
      <c r="M19" s="564" t="s">
        <v>421</v>
      </c>
      <c r="N19" s="574"/>
      <c r="O19" s="478" t="s">
        <v>245</v>
      </c>
      <c r="P19" s="479"/>
      <c r="Q19" s="479"/>
      <c r="R19" s="479"/>
      <c r="S19" s="479"/>
      <c r="T19" s="479"/>
      <c r="U19" s="480"/>
      <c r="V19" s="490" t="s">
        <v>432</v>
      </c>
      <c r="W19" s="491"/>
      <c r="X19" s="492"/>
      <c r="Y19" s="553" t="s">
        <v>10</v>
      </c>
      <c r="Z19" s="554"/>
      <c r="AA19" s="73"/>
    </row>
    <row r="20" spans="1:27" ht="32.25" customHeight="1">
      <c r="A20" s="30"/>
      <c r="B20" s="487"/>
      <c r="C20" s="488"/>
      <c r="D20" s="488"/>
      <c r="E20" s="488"/>
      <c r="F20" s="489"/>
      <c r="G20" s="560"/>
      <c r="H20" s="489"/>
      <c r="I20" s="566"/>
      <c r="J20" s="567"/>
      <c r="K20" s="568" t="str">
        <f>IF(OR(I20="",O32="",O32=0,DATA!F50=""),"",I20+('SATO (5)'!O32/DATA!F50)*7)</f>
        <v/>
      </c>
      <c r="L20" s="569"/>
      <c r="M20" s="445"/>
      <c r="N20" s="446"/>
      <c r="O20" s="481"/>
      <c r="P20" s="482"/>
      <c r="Q20" s="482"/>
      <c r="R20" s="482"/>
      <c r="S20" s="482"/>
      <c r="T20" s="482"/>
      <c r="U20" s="483"/>
      <c r="V20" s="475" t="str">
        <f>IF(O32="","",(Y20*O32))</f>
        <v/>
      </c>
      <c r="W20" s="476"/>
      <c r="X20" s="477"/>
      <c r="Y20" s="555" t="str">
        <f>IF(U8="","",ROUNDDOWN(L47*L48,2))</f>
        <v/>
      </c>
      <c r="Z20" s="556"/>
      <c r="AA20" s="73"/>
    </row>
    <row r="21" spans="1:27" ht="21.5" customHeight="1" thickBot="1">
      <c r="A21" s="30"/>
      <c r="B21" s="496" t="s">
        <v>246</v>
      </c>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8"/>
      <c r="AA21" s="73"/>
    </row>
    <row r="22" spans="1:27" ht="30" customHeight="1" thickTop="1" thickBot="1">
      <c r="A22" s="30"/>
      <c r="B22" s="552" t="s">
        <v>234</v>
      </c>
      <c r="C22" s="494"/>
      <c r="D22" s="494"/>
      <c r="E22" s="494"/>
      <c r="F22" s="494"/>
      <c r="G22" s="494"/>
      <c r="H22" s="495"/>
      <c r="I22" s="493" t="s">
        <v>233</v>
      </c>
      <c r="J22" s="494"/>
      <c r="K22" s="494"/>
      <c r="L22" s="495"/>
      <c r="M22" s="503" t="s">
        <v>239</v>
      </c>
      <c r="N22" s="504"/>
      <c r="O22" s="503" t="s">
        <v>240</v>
      </c>
      <c r="P22" s="504"/>
      <c r="Q22" s="493" t="s">
        <v>235</v>
      </c>
      <c r="R22" s="494"/>
      <c r="S22" s="494"/>
      <c r="T22" s="495"/>
      <c r="U22" s="493" t="s">
        <v>236</v>
      </c>
      <c r="V22" s="494"/>
      <c r="W22" s="494"/>
      <c r="X22" s="559"/>
      <c r="Y22" s="557" t="s">
        <v>241</v>
      </c>
      <c r="Z22" s="558"/>
      <c r="AA22" s="73"/>
    </row>
    <row r="23" spans="1:27" ht="108.5" customHeight="1" thickTop="1" thickBot="1">
      <c r="A23" s="30"/>
      <c r="B23" s="168">
        <v>1</v>
      </c>
      <c r="C23" s="472" t="str">
        <f>IF(L57="","",L57)</f>
        <v/>
      </c>
      <c r="D23" s="473"/>
      <c r="E23" s="473"/>
      <c r="F23" s="473"/>
      <c r="G23" s="473"/>
      <c r="H23" s="474"/>
      <c r="I23" s="469"/>
      <c r="J23" s="470"/>
      <c r="K23" s="470"/>
      <c r="L23" s="471"/>
      <c r="M23" s="550">
        <f>IF(L60="","",L60)</f>
        <v>0</v>
      </c>
      <c r="N23" s="551"/>
      <c r="O23" s="510"/>
      <c r="P23" s="511"/>
      <c r="Q23" s="472" t="str">
        <f>IF(L58="","",L58)</f>
        <v/>
      </c>
      <c r="R23" s="473"/>
      <c r="S23" s="473"/>
      <c r="T23" s="474"/>
      <c r="U23" s="472" t="str">
        <f>IF(L59="","",L59)</f>
        <v/>
      </c>
      <c r="V23" s="473"/>
      <c r="W23" s="473"/>
      <c r="X23" s="532"/>
      <c r="Y23" s="456"/>
      <c r="Z23" s="457"/>
      <c r="AA23" s="70"/>
    </row>
    <row r="24" spans="1:27" ht="100" customHeight="1" thickTop="1" thickBot="1">
      <c r="A24" s="30"/>
      <c r="B24" s="168">
        <v>2</v>
      </c>
      <c r="C24" s="472" t="str">
        <f>IF(L61="","",L61)</f>
        <v/>
      </c>
      <c r="D24" s="473"/>
      <c r="E24" s="473"/>
      <c r="F24" s="473"/>
      <c r="G24" s="473"/>
      <c r="H24" s="474"/>
      <c r="I24" s="469"/>
      <c r="J24" s="470"/>
      <c r="K24" s="470"/>
      <c r="L24" s="471"/>
      <c r="M24" s="550">
        <f>IF(L64="","",L64)</f>
        <v>0</v>
      </c>
      <c r="N24" s="551"/>
      <c r="O24" s="510"/>
      <c r="P24" s="511"/>
      <c r="Q24" s="472" t="str">
        <f>IF(L62="","",L62)</f>
        <v/>
      </c>
      <c r="R24" s="473"/>
      <c r="S24" s="473"/>
      <c r="T24" s="474"/>
      <c r="U24" s="472" t="str">
        <f>IF(L63="","",L63)</f>
        <v/>
      </c>
      <c r="V24" s="473"/>
      <c r="W24" s="473"/>
      <c r="X24" s="532"/>
      <c r="Y24" s="456"/>
      <c r="Z24" s="457"/>
      <c r="AA24" s="70"/>
    </row>
    <row r="25" spans="1:27" ht="100" customHeight="1" thickTop="1" thickBot="1">
      <c r="A25" s="30"/>
      <c r="B25" s="168">
        <v>3</v>
      </c>
      <c r="C25" s="472" t="str">
        <f>IF(L65="","",L65)</f>
        <v/>
      </c>
      <c r="D25" s="473"/>
      <c r="E25" s="473"/>
      <c r="F25" s="473"/>
      <c r="G25" s="473"/>
      <c r="H25" s="474"/>
      <c r="I25" s="469"/>
      <c r="J25" s="470"/>
      <c r="K25" s="470"/>
      <c r="L25" s="471"/>
      <c r="M25" s="550">
        <f>IF(L68="","",L68)</f>
        <v>0</v>
      </c>
      <c r="N25" s="551"/>
      <c r="O25" s="510"/>
      <c r="P25" s="511"/>
      <c r="Q25" s="472" t="str">
        <f>IF(L66="","",L66)</f>
        <v/>
      </c>
      <c r="R25" s="473"/>
      <c r="S25" s="473"/>
      <c r="T25" s="474"/>
      <c r="U25" s="472" t="str">
        <f>IF(L67="","",L67)</f>
        <v/>
      </c>
      <c r="V25" s="473"/>
      <c r="W25" s="473"/>
      <c r="X25" s="532"/>
      <c r="Y25" s="456"/>
      <c r="Z25" s="457"/>
      <c r="AA25" s="70"/>
    </row>
    <row r="26" spans="1:27" ht="100" customHeight="1" thickTop="1" thickBot="1">
      <c r="A26" s="30"/>
      <c r="B26" s="168">
        <v>4</v>
      </c>
      <c r="C26" s="472" t="str">
        <f>IF(L69="","",L69)</f>
        <v/>
      </c>
      <c r="D26" s="473"/>
      <c r="E26" s="473"/>
      <c r="F26" s="473"/>
      <c r="G26" s="473"/>
      <c r="H26" s="474"/>
      <c r="I26" s="469"/>
      <c r="J26" s="470"/>
      <c r="K26" s="470"/>
      <c r="L26" s="471"/>
      <c r="M26" s="550">
        <f>IF(L72="","",L72)</f>
        <v>0</v>
      </c>
      <c r="N26" s="551"/>
      <c r="O26" s="510"/>
      <c r="P26" s="511"/>
      <c r="Q26" s="472" t="str">
        <f>IF(L70="","",L70)</f>
        <v/>
      </c>
      <c r="R26" s="473"/>
      <c r="S26" s="473"/>
      <c r="T26" s="474"/>
      <c r="U26" s="472" t="str">
        <f>IF(L71="","",L71)</f>
        <v/>
      </c>
      <c r="V26" s="473"/>
      <c r="W26" s="473"/>
      <c r="X26" s="532"/>
      <c r="Y26" s="456"/>
      <c r="Z26" s="457"/>
      <c r="AA26" s="70"/>
    </row>
    <row r="27" spans="1:27" ht="100" customHeight="1" thickTop="1" thickBot="1">
      <c r="A27" s="30"/>
      <c r="B27" s="168">
        <v>5</v>
      </c>
      <c r="C27" s="472" t="str">
        <f>IF(L73="","",L73)</f>
        <v/>
      </c>
      <c r="D27" s="473"/>
      <c r="E27" s="473"/>
      <c r="F27" s="473"/>
      <c r="G27" s="473"/>
      <c r="H27" s="474"/>
      <c r="I27" s="469"/>
      <c r="J27" s="470"/>
      <c r="K27" s="470"/>
      <c r="L27" s="471"/>
      <c r="M27" s="550">
        <f>IF(L76="","",L76)</f>
        <v>0</v>
      </c>
      <c r="N27" s="551"/>
      <c r="O27" s="510"/>
      <c r="P27" s="511"/>
      <c r="Q27" s="472" t="str">
        <f>IF(L74="","",L74)</f>
        <v/>
      </c>
      <c r="R27" s="473"/>
      <c r="S27" s="473"/>
      <c r="T27" s="474"/>
      <c r="U27" s="472" t="str">
        <f>IF(L75="","",L75)</f>
        <v/>
      </c>
      <c r="V27" s="473"/>
      <c r="W27" s="473"/>
      <c r="X27" s="532"/>
      <c r="Y27" s="456"/>
      <c r="Z27" s="457"/>
      <c r="AA27" s="70"/>
    </row>
    <row r="28" spans="1:27" ht="100" customHeight="1" thickTop="1" thickBot="1">
      <c r="A28" s="30"/>
      <c r="B28" s="168">
        <v>6</v>
      </c>
      <c r="C28" s="472" t="str">
        <f>IF(L77="","",L77)</f>
        <v/>
      </c>
      <c r="D28" s="473"/>
      <c r="E28" s="473"/>
      <c r="F28" s="473"/>
      <c r="G28" s="473"/>
      <c r="H28" s="474"/>
      <c r="I28" s="469"/>
      <c r="J28" s="470"/>
      <c r="K28" s="470"/>
      <c r="L28" s="471"/>
      <c r="M28" s="550">
        <f>IF(L80="","",L80)</f>
        <v>0</v>
      </c>
      <c r="N28" s="551"/>
      <c r="O28" s="510"/>
      <c r="P28" s="511"/>
      <c r="Q28" s="472" t="str">
        <f>IF(L78="","",L78)</f>
        <v/>
      </c>
      <c r="R28" s="473"/>
      <c r="S28" s="473"/>
      <c r="T28" s="474"/>
      <c r="U28" s="472" t="str">
        <f>IF(L79="","",L79)</f>
        <v/>
      </c>
      <c r="V28" s="473"/>
      <c r="W28" s="473"/>
      <c r="X28" s="532"/>
      <c r="Y28" s="456"/>
      <c r="Z28" s="457"/>
      <c r="AA28" s="70"/>
    </row>
    <row r="29" spans="1:27" ht="100" customHeight="1" thickTop="1" thickBot="1">
      <c r="A29" s="30"/>
      <c r="B29" s="168">
        <v>7</v>
      </c>
      <c r="C29" s="472" t="str">
        <f>IF(L81="","",L81)</f>
        <v/>
      </c>
      <c r="D29" s="473"/>
      <c r="E29" s="473"/>
      <c r="F29" s="473"/>
      <c r="G29" s="473"/>
      <c r="H29" s="474"/>
      <c r="I29" s="469"/>
      <c r="J29" s="470"/>
      <c r="K29" s="470"/>
      <c r="L29" s="471"/>
      <c r="M29" s="550">
        <f>IF(L84="","",L84)</f>
        <v>0</v>
      </c>
      <c r="N29" s="551"/>
      <c r="O29" s="510"/>
      <c r="P29" s="511"/>
      <c r="Q29" s="472" t="str">
        <f>IF(L82="","",L82)</f>
        <v/>
      </c>
      <c r="R29" s="473"/>
      <c r="S29" s="473"/>
      <c r="T29" s="474"/>
      <c r="U29" s="472" t="str">
        <f>IF(L83="","",L83)</f>
        <v/>
      </c>
      <c r="V29" s="473"/>
      <c r="W29" s="473"/>
      <c r="X29" s="532"/>
      <c r="Y29" s="456"/>
      <c r="Z29" s="457"/>
      <c r="AA29" s="70"/>
    </row>
    <row r="30" spans="1:27" ht="100" customHeight="1" thickTop="1" thickBot="1">
      <c r="A30" s="30"/>
      <c r="B30" s="168">
        <v>8</v>
      </c>
      <c r="C30" s="472" t="str">
        <f>IF(L85="","",L85)</f>
        <v/>
      </c>
      <c r="D30" s="473"/>
      <c r="E30" s="473"/>
      <c r="F30" s="473"/>
      <c r="G30" s="473"/>
      <c r="H30" s="474"/>
      <c r="I30" s="469"/>
      <c r="J30" s="470"/>
      <c r="K30" s="470"/>
      <c r="L30" s="471"/>
      <c r="M30" s="550">
        <f>IF(L88="","",L88)</f>
        <v>0</v>
      </c>
      <c r="N30" s="551"/>
      <c r="O30" s="510"/>
      <c r="P30" s="511"/>
      <c r="Q30" s="472" t="str">
        <f>IF(L86="","",L86)</f>
        <v/>
      </c>
      <c r="R30" s="473"/>
      <c r="S30" s="473"/>
      <c r="T30" s="474"/>
      <c r="U30" s="472" t="str">
        <f>IF(L87="","",L87)</f>
        <v/>
      </c>
      <c r="V30" s="473"/>
      <c r="W30" s="473"/>
      <c r="X30" s="532"/>
      <c r="Y30" s="456"/>
      <c r="Z30" s="457"/>
      <c r="AA30" s="70"/>
    </row>
    <row r="31" spans="1:27" ht="100" customHeight="1" thickTop="1" thickBot="1">
      <c r="A31" s="30"/>
      <c r="B31" s="169">
        <v>9</v>
      </c>
      <c r="C31" s="466" t="str">
        <f>IF(L89="","",L89)</f>
        <v/>
      </c>
      <c r="D31" s="467"/>
      <c r="E31" s="467"/>
      <c r="F31" s="467"/>
      <c r="G31" s="467"/>
      <c r="H31" s="468"/>
      <c r="I31" s="505"/>
      <c r="J31" s="506"/>
      <c r="K31" s="506"/>
      <c r="L31" s="507"/>
      <c r="M31" s="592">
        <f>IF(L92="","",L92)</f>
        <v>0</v>
      </c>
      <c r="N31" s="593"/>
      <c r="O31" s="594"/>
      <c r="P31" s="595"/>
      <c r="Q31" s="466" t="str">
        <f>IF(L90="","",L90)</f>
        <v/>
      </c>
      <c r="R31" s="467"/>
      <c r="S31" s="467"/>
      <c r="T31" s="468"/>
      <c r="U31" s="466" t="str">
        <f>IF(L91="","",L91)</f>
        <v/>
      </c>
      <c r="V31" s="467"/>
      <c r="W31" s="467"/>
      <c r="X31" s="596"/>
      <c r="Y31" s="456"/>
      <c r="Z31" s="457"/>
      <c r="AA31" s="70"/>
    </row>
    <row r="32" spans="1:27" ht="55" customHeight="1" thickTop="1" thickBot="1">
      <c r="A32" s="30"/>
      <c r="B32" s="442" t="s">
        <v>237</v>
      </c>
      <c r="C32" s="443"/>
      <c r="D32" s="443"/>
      <c r="E32" s="443"/>
      <c r="F32" s="443"/>
      <c r="G32" s="443"/>
      <c r="H32" s="443"/>
      <c r="I32" s="443"/>
      <c r="J32" s="443"/>
      <c r="K32" s="443"/>
      <c r="L32" s="444"/>
      <c r="M32" s="508" t="str">
        <f>IF(L93="","",L93)</f>
        <v/>
      </c>
      <c r="N32" s="508"/>
      <c r="O32" s="509" t="str">
        <f>IF(O23="","",SUM(O23:O31))</f>
        <v/>
      </c>
      <c r="P32" s="509"/>
      <c r="Q32" s="463" t="s">
        <v>431</v>
      </c>
      <c r="R32" s="464"/>
      <c r="S32" s="464"/>
      <c r="T32" s="464"/>
      <c r="U32" s="464"/>
      <c r="V32" s="464"/>
      <c r="W32" s="464"/>
      <c r="X32" s="464"/>
      <c r="Y32" s="464"/>
      <c r="Z32" s="465"/>
      <c r="AA32" s="70"/>
    </row>
    <row r="33" spans="1:27" ht="33.5" customHeight="1" thickTop="1" thickBot="1">
      <c r="A33" s="30"/>
      <c r="B33" s="198" t="s">
        <v>376</v>
      </c>
      <c r="C33" s="214"/>
      <c r="D33" s="110"/>
      <c r="E33" s="110"/>
      <c r="F33" s="104"/>
      <c r="G33" s="104"/>
      <c r="H33" s="104"/>
      <c r="I33" s="104"/>
      <c r="J33" s="104"/>
      <c r="K33" s="104"/>
      <c r="L33" s="111"/>
      <c r="M33" s="111"/>
      <c r="N33" s="105"/>
      <c r="O33" s="461" t="str">
        <f>IF(O23="","",SUM(O23:P31))</f>
        <v/>
      </c>
      <c r="P33" s="462"/>
      <c r="Q33" s="106"/>
      <c r="R33" s="106"/>
      <c r="S33" s="104"/>
      <c r="T33" s="104"/>
      <c r="U33" s="104"/>
      <c r="V33" s="107" t="s">
        <v>377</v>
      </c>
      <c r="W33" s="589"/>
      <c r="X33" s="590"/>
      <c r="Y33" s="590"/>
      <c r="Z33" s="591"/>
      <c r="AA33" s="70"/>
    </row>
    <row r="34" spans="1:27" ht="30" customHeight="1" thickTop="1" thickBot="1">
      <c r="A34" s="30"/>
      <c r="B34" s="450" t="s">
        <v>378</v>
      </c>
      <c r="C34" s="451"/>
      <c r="D34" s="452"/>
      <c r="E34" s="452"/>
      <c r="F34" s="452"/>
      <c r="G34" s="458"/>
      <c r="H34" s="459"/>
      <c r="I34" s="459"/>
      <c r="J34" s="459"/>
      <c r="K34" s="459"/>
      <c r="L34" s="459"/>
      <c r="M34" s="459"/>
      <c r="N34" s="459"/>
      <c r="O34" s="459"/>
      <c r="P34" s="459"/>
      <c r="Q34" s="459"/>
      <c r="R34" s="459"/>
      <c r="S34" s="459"/>
      <c r="T34" s="459"/>
      <c r="U34" s="459"/>
      <c r="V34" s="459"/>
      <c r="W34" s="459"/>
      <c r="X34" s="459"/>
      <c r="Y34" s="459"/>
      <c r="Z34" s="460"/>
      <c r="AA34" s="70"/>
    </row>
    <row r="35" spans="1:27" ht="6" customHeight="1" thickTop="1">
      <c r="A35" s="30"/>
      <c r="B35" s="453"/>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5"/>
      <c r="AA35" s="70"/>
    </row>
    <row r="36" spans="1:27" ht="6" customHeight="1" thickBot="1">
      <c r="A36" s="30"/>
      <c r="B36" s="447"/>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9"/>
      <c r="AA36" s="70"/>
    </row>
    <row r="37" spans="1:27" ht="15" thickTop="1">
      <c r="A37" s="30"/>
      <c r="B37" s="30"/>
      <c r="C37" s="30"/>
      <c r="D37" s="70"/>
      <c r="E37" s="70"/>
      <c r="F37" s="70"/>
      <c r="G37" s="70"/>
      <c r="H37" s="70"/>
      <c r="I37" s="70"/>
      <c r="J37" s="70"/>
      <c r="K37" s="70"/>
      <c r="L37" s="70"/>
      <c r="M37" s="70"/>
      <c r="N37" s="70"/>
      <c r="O37" s="70"/>
      <c r="P37" s="70"/>
      <c r="Q37" s="70"/>
      <c r="R37" s="70"/>
      <c r="S37" s="70"/>
      <c r="T37" s="70"/>
      <c r="U37" s="70"/>
      <c r="V37" s="70"/>
      <c r="W37" s="70"/>
      <c r="X37" s="70"/>
      <c r="Y37" s="70"/>
      <c r="Z37" s="70"/>
      <c r="AA37" s="70"/>
    </row>
    <row r="38" spans="1:27" ht="12.75" hidden="1" customHeight="1"/>
    <row r="39" spans="1:27" ht="12.75" hidden="1" customHeight="1"/>
    <row r="40" spans="1:27" ht="12.75" hidden="1" customHeight="1"/>
    <row r="41" spans="1:27" ht="12.75" hidden="1" customHeight="1"/>
    <row r="42" spans="1:27" ht="14" hidden="1">
      <c r="F42" s="118"/>
      <c r="G42" s="118"/>
      <c r="H42" s="118" t="s">
        <v>166</v>
      </c>
      <c r="I42" s="118"/>
      <c r="J42" s="145">
        <f>'JOB TITLE (5)'!D48</f>
        <v>271</v>
      </c>
      <c r="L42" t="str">
        <f>IF(VLOOKUP(J42,DATA!$C$2:$F$328,4,FALSE)="","",(VLOOKUP(J42,DATA!$C$2:$F$328,4,FALSE)))</f>
        <v/>
      </c>
    </row>
    <row r="43" spans="1:27" ht="14" hidden="1">
      <c r="F43" s="118"/>
      <c r="G43" s="118"/>
      <c r="H43" s="118" t="s">
        <v>168</v>
      </c>
      <c r="I43" s="118"/>
      <c r="J43" s="121">
        <f>J42+1</f>
        <v>272</v>
      </c>
      <c r="L43" t="str">
        <f>IF(VLOOKUP(J43,DATA!$C$2:$F$328,4,FALSE)="","",(VLOOKUP(J43,DATA!$C$2:$F$328,4,FALSE)))</f>
        <v/>
      </c>
    </row>
    <row r="44" spans="1:27" ht="14" hidden="1">
      <c r="F44" s="118"/>
      <c r="G44" s="118"/>
      <c r="H44" s="118" t="s">
        <v>369</v>
      </c>
      <c r="I44" s="118"/>
      <c r="J44" s="121">
        <f t="shared" ref="J44:J92" si="0">J43+1</f>
        <v>273</v>
      </c>
      <c r="K44" s="121"/>
      <c r="L44" t="str">
        <f>IF(VLOOKUP(J44,DATA!$C$2:$F$328,4,FALSE)="","",(VLOOKUP(J44,DATA!$C$2:$F$328,4,FALSE)))</f>
        <v/>
      </c>
    </row>
    <row r="45" spans="1:27" ht="14" hidden="1">
      <c r="F45" s="118"/>
      <c r="G45" s="118"/>
      <c r="H45" s="118" t="s">
        <v>167</v>
      </c>
      <c r="I45" s="118"/>
      <c r="J45" s="121">
        <f t="shared" si="0"/>
        <v>274</v>
      </c>
      <c r="K45" s="121"/>
      <c r="L45" t="str">
        <f>IF(VLOOKUP(J45,DATA!$C$2:$F$328,4,FALSE)="","",(VLOOKUP(J45,DATA!$C$2:$F$328,4,FALSE)))</f>
        <v/>
      </c>
    </row>
    <row r="46" spans="1:27" ht="14" hidden="1">
      <c r="F46" s="118"/>
      <c r="G46" s="118"/>
      <c r="H46" s="118" t="s">
        <v>368</v>
      </c>
      <c r="I46" s="118"/>
      <c r="J46" s="121">
        <f t="shared" si="0"/>
        <v>275</v>
      </c>
      <c r="K46" s="121"/>
      <c r="L46" t="str">
        <f>IF(VLOOKUP(J46,DATA!$C$2:$F$328,4,FALSE)="","",(VLOOKUP(J46,DATA!$C$2:$F$328,4,FALSE)))</f>
        <v/>
      </c>
    </row>
    <row r="47" spans="1:27" ht="14" hidden="1">
      <c r="F47" s="118"/>
      <c r="G47" s="118"/>
      <c r="H47" s="118" t="s">
        <v>171</v>
      </c>
      <c r="I47" s="118"/>
      <c r="J47" s="121">
        <f t="shared" si="0"/>
        <v>276</v>
      </c>
      <c r="K47" s="121"/>
      <c r="L47" t="str">
        <f>IF(VLOOKUP(J47,DATA!$C$2:$F$328,4,FALSE)="","",(VLOOKUP(J47,DATA!$C$2:$F$328,4,FALSE)))</f>
        <v/>
      </c>
      <c r="M47" s="117"/>
    </row>
    <row r="48" spans="1:27" ht="14" hidden="1">
      <c r="F48" s="118"/>
      <c r="G48" s="118"/>
      <c r="H48" s="118" t="s">
        <v>172</v>
      </c>
      <c r="I48" s="118"/>
      <c r="J48" s="121">
        <f t="shared" si="0"/>
        <v>277</v>
      </c>
      <c r="K48" s="121"/>
      <c r="L48" t="str">
        <f>IF(VLOOKUP(J48,DATA!$C$2:$F$328,4,FALSE)="","",(VLOOKUP(J48,DATA!$C$2:$F$328,4,FALSE)))</f>
        <v/>
      </c>
      <c r="M48" s="119"/>
    </row>
    <row r="49" spans="6:15" ht="14" hidden="1">
      <c r="F49" s="118"/>
      <c r="G49" s="118"/>
      <c r="H49" s="118" t="s">
        <v>173</v>
      </c>
      <c r="I49" s="118"/>
      <c r="J49" s="121">
        <f t="shared" si="0"/>
        <v>278</v>
      </c>
      <c r="K49" s="121"/>
      <c r="L49" t="str">
        <f>IF(VLOOKUP(J49,DATA!$C$2:$F$328,4,FALSE)="","",(VLOOKUP(J49,DATA!$C$2:$F$328,4,FALSE)))</f>
        <v/>
      </c>
    </row>
    <row r="50" spans="6:15" ht="14" hidden="1">
      <c r="F50" s="118"/>
      <c r="G50" s="118"/>
      <c r="H50" s="118" t="s">
        <v>170</v>
      </c>
      <c r="I50" s="118"/>
      <c r="J50" s="121">
        <f t="shared" si="0"/>
        <v>279</v>
      </c>
      <c r="K50" s="121"/>
      <c r="L50" t="str">
        <f>IF(VLOOKUP(J50,DATA!$C$2:$F$328,4,FALSE)="","",(VLOOKUP(J50,DATA!$C$2:$F$328,4,FALSE)))</f>
        <v/>
      </c>
    </row>
    <row r="51" spans="6:15" ht="14" hidden="1">
      <c r="F51" s="118"/>
      <c r="G51" s="118"/>
      <c r="H51" s="118" t="s">
        <v>174</v>
      </c>
      <c r="I51" s="118"/>
      <c r="J51" s="121">
        <f t="shared" si="0"/>
        <v>280</v>
      </c>
      <c r="K51" s="121"/>
      <c r="L51" t="str">
        <f>IF(VLOOKUP(J51,DATA!$C$2:$F$328,4,FALSE)="","",(VLOOKUP(J51,DATA!$C$2:$F$328,4,FALSE)))</f>
        <v/>
      </c>
    </row>
    <row r="52" spans="6:15" ht="14" hidden="1">
      <c r="F52" s="118"/>
      <c r="G52" s="118"/>
      <c r="H52" s="118" t="s">
        <v>175</v>
      </c>
      <c r="I52" s="118"/>
      <c r="J52" s="121">
        <f t="shared" si="0"/>
        <v>281</v>
      </c>
      <c r="K52" s="121"/>
      <c r="L52" t="str">
        <f>IF(VLOOKUP(J52,DATA!$C$2:$F$328,4,FALSE)="","",(VLOOKUP(J52,DATA!$C$2:$F$328,4,FALSE)))</f>
        <v/>
      </c>
    </row>
    <row r="53" spans="6:15" ht="14" hidden="1">
      <c r="F53" s="118"/>
      <c r="G53" s="118"/>
      <c r="H53" s="118" t="s">
        <v>176</v>
      </c>
      <c r="I53" s="118"/>
      <c r="J53" s="121">
        <f t="shared" si="0"/>
        <v>282</v>
      </c>
      <c r="K53" s="121"/>
      <c r="L53" t="str">
        <f>IF(VLOOKUP(J53,DATA!$C$2:$F$328,4,FALSE)="","",(VLOOKUP(J53,DATA!$C$2:$F$328,4,FALSE)))</f>
        <v/>
      </c>
    </row>
    <row r="54" spans="6:15" ht="14" hidden="1">
      <c r="F54" s="118"/>
      <c r="G54" s="118"/>
      <c r="H54" s="118" t="s">
        <v>177</v>
      </c>
      <c r="I54" s="118"/>
      <c r="J54" s="121">
        <f t="shared" si="0"/>
        <v>283</v>
      </c>
      <c r="K54" s="121"/>
      <c r="L54" t="str">
        <f>IF(VLOOKUP(J54,DATA!$C$2:$F$328,4,FALSE)="","",(VLOOKUP(J54,DATA!$C$2:$F$328,4,FALSE)))</f>
        <v/>
      </c>
      <c r="M54" s="273"/>
      <c r="N54" s="273"/>
      <c r="O54" s="273"/>
    </row>
    <row r="55" spans="6:15" ht="14" hidden="1">
      <c r="F55" s="118"/>
      <c r="G55" s="118"/>
      <c r="H55" s="118" t="s">
        <v>178</v>
      </c>
      <c r="I55" s="118"/>
      <c r="J55" s="121">
        <f t="shared" si="0"/>
        <v>284</v>
      </c>
      <c r="K55" s="121"/>
      <c r="L55" t="str">
        <f>IF(VLOOKUP(J55,DATA!$C$2:$F$328,4,FALSE)="","",(VLOOKUP(J55,DATA!$C$2:$F$328,4,FALSE)))</f>
        <v/>
      </c>
    </row>
    <row r="56" spans="6:15" ht="14" hidden="1">
      <c r="F56" s="118"/>
      <c r="G56" s="118"/>
      <c r="H56" s="118" t="s">
        <v>179</v>
      </c>
      <c r="I56" s="118"/>
      <c r="J56" s="121">
        <f t="shared" si="0"/>
        <v>285</v>
      </c>
      <c r="K56" s="121"/>
      <c r="L56" t="str">
        <f>IF(VLOOKUP(J56,DATA!$C$2:$F$328,4,FALSE)="","",(VLOOKUP(J56,DATA!$C$2:$F$328,4,FALSE)))</f>
        <v/>
      </c>
    </row>
    <row r="57" spans="6:15" ht="14" hidden="1">
      <c r="F57" s="118"/>
      <c r="G57" s="118"/>
      <c r="H57" s="118" t="s">
        <v>185</v>
      </c>
      <c r="I57" s="118"/>
      <c r="J57" s="121">
        <f t="shared" si="0"/>
        <v>286</v>
      </c>
      <c r="K57" s="121"/>
      <c r="L57" t="str">
        <f>IF(VLOOKUP(J57,DATA!$C$2:$F$328,4,FALSE)="","",(VLOOKUP(J57,DATA!$C$2:$F$328,4,FALSE)))</f>
        <v/>
      </c>
    </row>
    <row r="58" spans="6:15" ht="14" hidden="1">
      <c r="F58" s="118"/>
      <c r="G58" s="118"/>
      <c r="H58" s="118" t="s">
        <v>182</v>
      </c>
      <c r="I58" s="118"/>
      <c r="J58" s="121">
        <f t="shared" si="0"/>
        <v>287</v>
      </c>
      <c r="K58" s="121"/>
      <c r="L58" t="str">
        <f>IF(VLOOKUP(J58,DATA!$C$2:$F$328,4,FALSE)="","",(VLOOKUP(J58,DATA!$C$2:$F$328,4,FALSE)))</f>
        <v/>
      </c>
    </row>
    <row r="59" spans="6:15" ht="14" hidden="1">
      <c r="F59" s="118"/>
      <c r="G59" s="118"/>
      <c r="H59" s="118" t="s">
        <v>183</v>
      </c>
      <c r="I59" s="118"/>
      <c r="J59" s="121">
        <f t="shared" si="0"/>
        <v>288</v>
      </c>
      <c r="K59" s="121"/>
      <c r="L59" t="str">
        <f>IF(VLOOKUP(J59,DATA!$C$2:$F$328,4,FALSE)="","",(VLOOKUP(J59,DATA!$C$2:$F$328,4,FALSE)))</f>
        <v/>
      </c>
    </row>
    <row r="60" spans="6:15" ht="14" hidden="1">
      <c r="F60" s="118"/>
      <c r="G60" s="118"/>
      <c r="H60" s="118" t="s">
        <v>184</v>
      </c>
      <c r="I60" s="118"/>
      <c r="J60" s="121">
        <f t="shared" si="0"/>
        <v>289</v>
      </c>
      <c r="K60" s="121"/>
      <c r="L60">
        <f>IF(VLOOKUP(J60,DATA!$C$2:$F$328,4,FALSE)="",0,(VLOOKUP(J60,DATA!$C$2:$F$328,4,FALSE)))</f>
        <v>0</v>
      </c>
    </row>
    <row r="61" spans="6:15" ht="14" hidden="1">
      <c r="F61" s="118"/>
      <c r="G61" s="118"/>
      <c r="H61" s="118" t="s">
        <v>186</v>
      </c>
      <c r="I61" s="118"/>
      <c r="J61" s="121">
        <f t="shared" si="0"/>
        <v>290</v>
      </c>
      <c r="K61" s="121"/>
      <c r="L61" t="str">
        <f>IF(VLOOKUP(J61,DATA!$C$2:$F$328,4,FALSE)="","",(VLOOKUP(J61,DATA!$C$2:$F$328,4,FALSE)))</f>
        <v/>
      </c>
    </row>
    <row r="62" spans="6:15" ht="14" hidden="1">
      <c r="F62" s="118"/>
      <c r="G62" s="118"/>
      <c r="H62" s="118" t="s">
        <v>187</v>
      </c>
      <c r="I62" s="118"/>
      <c r="J62" s="121">
        <f t="shared" si="0"/>
        <v>291</v>
      </c>
      <c r="K62" s="121"/>
      <c r="L62" t="str">
        <f>IF(VLOOKUP(J62,DATA!$C$2:$F$328,4,FALSE)="","",(VLOOKUP(J62,DATA!$C$2:$F$328,4,FALSE)))</f>
        <v/>
      </c>
    </row>
    <row r="63" spans="6:15" ht="14" hidden="1">
      <c r="F63" s="118"/>
      <c r="G63" s="118"/>
      <c r="H63" s="118" t="s">
        <v>188</v>
      </c>
      <c r="I63" s="118"/>
      <c r="J63" s="121">
        <f t="shared" si="0"/>
        <v>292</v>
      </c>
      <c r="K63" s="121"/>
      <c r="L63" t="str">
        <f>IF(VLOOKUP(J63,DATA!$C$2:$F$328,4,FALSE)="","",(VLOOKUP(J63,DATA!$C$2:$F$328,4,FALSE)))</f>
        <v/>
      </c>
    </row>
    <row r="64" spans="6:15" ht="14" hidden="1">
      <c r="F64" s="118"/>
      <c r="G64" s="118"/>
      <c r="H64" s="118" t="s">
        <v>189</v>
      </c>
      <c r="I64" s="118"/>
      <c r="J64" s="121">
        <f t="shared" si="0"/>
        <v>293</v>
      </c>
      <c r="K64" s="121"/>
      <c r="L64">
        <f>IF(VLOOKUP(J64,DATA!$C$2:$F$328,4,FALSE)="",0,(VLOOKUP(J64,DATA!$C$2:$F$328,4,FALSE)))</f>
        <v>0</v>
      </c>
    </row>
    <row r="65" spans="6:12" ht="14" hidden="1">
      <c r="F65" s="118"/>
      <c r="G65" s="118"/>
      <c r="H65" s="118" t="s">
        <v>190</v>
      </c>
      <c r="I65" s="118"/>
      <c r="J65" s="121">
        <f t="shared" si="0"/>
        <v>294</v>
      </c>
      <c r="K65" s="121"/>
      <c r="L65" t="str">
        <f>IF(VLOOKUP(J65,DATA!$C$2:$F$328,4,FALSE)="","",(VLOOKUP(J65,DATA!$C$2:$F$328,4,FALSE)))</f>
        <v/>
      </c>
    </row>
    <row r="66" spans="6:12" ht="14" hidden="1">
      <c r="F66" s="118"/>
      <c r="G66" s="118"/>
      <c r="H66" s="118" t="s">
        <v>191</v>
      </c>
      <c r="I66" s="118"/>
      <c r="J66" s="121">
        <f t="shared" si="0"/>
        <v>295</v>
      </c>
      <c r="K66" s="121"/>
      <c r="L66" t="str">
        <f>IF(VLOOKUP(J66,DATA!$C$2:$F$328,4,FALSE)="","",(VLOOKUP(J66,DATA!$C$2:$F$328,4,FALSE)))</f>
        <v/>
      </c>
    </row>
    <row r="67" spans="6:12" ht="14" hidden="1">
      <c r="F67" s="118"/>
      <c r="G67" s="118"/>
      <c r="H67" s="118" t="s">
        <v>192</v>
      </c>
      <c r="I67" s="118"/>
      <c r="J67" s="121">
        <f t="shared" si="0"/>
        <v>296</v>
      </c>
      <c r="K67" s="121"/>
      <c r="L67" t="str">
        <f>IF(VLOOKUP(J67,DATA!$C$2:$F$328,4,FALSE)="","",(VLOOKUP(J67,DATA!$C$2:$F$328,4,FALSE)))</f>
        <v/>
      </c>
    </row>
    <row r="68" spans="6:12" ht="14" hidden="1">
      <c r="F68" s="118"/>
      <c r="G68" s="118"/>
      <c r="H68" s="118" t="s">
        <v>193</v>
      </c>
      <c r="I68" s="118"/>
      <c r="J68" s="121">
        <f t="shared" si="0"/>
        <v>297</v>
      </c>
      <c r="K68" s="121"/>
      <c r="L68">
        <f>IF(VLOOKUP(J68,DATA!$C$2:$F$328,4,FALSE)="",0,(VLOOKUP(J68,DATA!$C$2:$F$328,4,FALSE)))</f>
        <v>0</v>
      </c>
    </row>
    <row r="69" spans="6:12" ht="14" hidden="1">
      <c r="F69" s="118"/>
      <c r="G69" s="118"/>
      <c r="H69" s="118" t="s">
        <v>194</v>
      </c>
      <c r="I69" s="118"/>
      <c r="J69" s="121">
        <f t="shared" si="0"/>
        <v>298</v>
      </c>
      <c r="K69" s="121"/>
      <c r="L69" t="str">
        <f>IF(VLOOKUP(J69,DATA!$C$2:$F$328,4,FALSE)="","",(VLOOKUP(J69,DATA!$C$2:$F$328,4,FALSE)))</f>
        <v/>
      </c>
    </row>
    <row r="70" spans="6:12" ht="14" hidden="1">
      <c r="F70" s="118"/>
      <c r="G70" s="118"/>
      <c r="H70" s="118" t="s">
        <v>195</v>
      </c>
      <c r="I70" s="118"/>
      <c r="J70" s="121">
        <f t="shared" si="0"/>
        <v>299</v>
      </c>
      <c r="K70" s="121"/>
      <c r="L70" t="str">
        <f>IF(VLOOKUP(J70,DATA!$C$2:$F$328,4,FALSE)="","",(VLOOKUP(J70,DATA!$C$2:$F$328,4,FALSE)))</f>
        <v/>
      </c>
    </row>
    <row r="71" spans="6:12" ht="14" hidden="1">
      <c r="F71" s="118"/>
      <c r="G71" s="118"/>
      <c r="H71" s="118" t="s">
        <v>196</v>
      </c>
      <c r="I71" s="118"/>
      <c r="J71" s="121">
        <f t="shared" si="0"/>
        <v>300</v>
      </c>
      <c r="K71" s="121"/>
      <c r="L71" t="str">
        <f>IF(VLOOKUP(J71,DATA!$C$2:$F$328,4,FALSE)="","",(VLOOKUP(J71,DATA!$C$2:$F$328,4,FALSE)))</f>
        <v/>
      </c>
    </row>
    <row r="72" spans="6:12" ht="14" hidden="1">
      <c r="F72" s="118"/>
      <c r="G72" s="118"/>
      <c r="H72" s="118" t="s">
        <v>197</v>
      </c>
      <c r="I72" s="118"/>
      <c r="J72" s="121">
        <f t="shared" si="0"/>
        <v>301</v>
      </c>
      <c r="K72" s="121"/>
      <c r="L72">
        <f>IF(VLOOKUP(J72,DATA!$C$2:$F$328,4,FALSE)="",0,(VLOOKUP(J72,DATA!$C$2:$F$328,4,FALSE)))</f>
        <v>0</v>
      </c>
    </row>
    <row r="73" spans="6:12" ht="14" hidden="1">
      <c r="F73" s="118"/>
      <c r="G73" s="118"/>
      <c r="H73" s="118" t="s">
        <v>198</v>
      </c>
      <c r="I73" s="118"/>
      <c r="J73" s="121">
        <f t="shared" si="0"/>
        <v>302</v>
      </c>
      <c r="K73" s="121"/>
      <c r="L73" t="str">
        <f>IF(VLOOKUP(J73,DATA!$C$2:$F$328,4,FALSE)="","",(VLOOKUP(J73,DATA!$C$2:$F$328,4,FALSE)))</f>
        <v/>
      </c>
    </row>
    <row r="74" spans="6:12" ht="14" hidden="1">
      <c r="F74" s="118"/>
      <c r="G74" s="118"/>
      <c r="H74" s="118" t="s">
        <v>199</v>
      </c>
      <c r="I74" s="118"/>
      <c r="J74" s="121">
        <f t="shared" si="0"/>
        <v>303</v>
      </c>
      <c r="K74" s="121"/>
      <c r="L74" t="str">
        <f>IF(VLOOKUP(J74,DATA!$C$2:$F$328,4,FALSE)="","",(VLOOKUP(J74,DATA!$C$2:$F$328,4,FALSE)))</f>
        <v/>
      </c>
    </row>
    <row r="75" spans="6:12" ht="14" hidden="1">
      <c r="F75" s="118"/>
      <c r="G75" s="118"/>
      <c r="H75" s="118" t="s">
        <v>200</v>
      </c>
      <c r="I75" s="118"/>
      <c r="J75" s="121">
        <f t="shared" si="0"/>
        <v>304</v>
      </c>
      <c r="K75" s="121"/>
      <c r="L75" t="str">
        <f>IF(VLOOKUP(J75,DATA!$C$2:$F$328,4,FALSE)="","",(VLOOKUP(J75,DATA!$C$2:$F$328,4,FALSE)))</f>
        <v/>
      </c>
    </row>
    <row r="76" spans="6:12" ht="14" hidden="1">
      <c r="F76" s="118"/>
      <c r="G76" s="118"/>
      <c r="H76" s="118" t="s">
        <v>201</v>
      </c>
      <c r="I76" s="118"/>
      <c r="J76" s="121">
        <f t="shared" si="0"/>
        <v>305</v>
      </c>
      <c r="K76" s="121"/>
      <c r="L76">
        <f>IF(VLOOKUP(J76,DATA!$C$2:$F$328,4,FALSE)="",0,(VLOOKUP(J76,DATA!$C$2:$F$328,4,FALSE)))</f>
        <v>0</v>
      </c>
    </row>
    <row r="77" spans="6:12" ht="14" hidden="1">
      <c r="F77" s="118"/>
      <c r="G77" s="118"/>
      <c r="H77" s="118" t="s">
        <v>202</v>
      </c>
      <c r="I77" s="118"/>
      <c r="J77" s="121">
        <f t="shared" si="0"/>
        <v>306</v>
      </c>
      <c r="K77" s="121"/>
      <c r="L77" t="str">
        <f>IF(VLOOKUP(J77,DATA!$C$2:$F$328,4,FALSE)="","",(VLOOKUP(J77,DATA!$C$2:$F$328,4,FALSE)))</f>
        <v/>
      </c>
    </row>
    <row r="78" spans="6:12" ht="14" hidden="1">
      <c r="F78" s="118"/>
      <c r="G78" s="118"/>
      <c r="H78" s="118" t="s">
        <v>203</v>
      </c>
      <c r="I78" s="118"/>
      <c r="J78" s="121">
        <f t="shared" si="0"/>
        <v>307</v>
      </c>
      <c r="K78" s="121"/>
      <c r="L78" t="str">
        <f>IF(VLOOKUP(J78,DATA!$C$2:$F$328,4,FALSE)="","",(VLOOKUP(J78,DATA!$C$2:$F$328,4,FALSE)))</f>
        <v/>
      </c>
    </row>
    <row r="79" spans="6:12" ht="14" hidden="1">
      <c r="F79" s="118"/>
      <c r="G79" s="118"/>
      <c r="H79" s="118" t="s">
        <v>204</v>
      </c>
      <c r="I79" s="118"/>
      <c r="J79" s="121">
        <f t="shared" si="0"/>
        <v>308</v>
      </c>
      <c r="K79" s="121"/>
      <c r="L79" t="str">
        <f>IF(VLOOKUP(J79,DATA!$C$2:$F$328,4,FALSE)="","",(VLOOKUP(J79,DATA!$C$2:$F$328,4,FALSE)))</f>
        <v/>
      </c>
    </row>
    <row r="80" spans="6:12" ht="14" hidden="1">
      <c r="F80" s="118"/>
      <c r="G80" s="118"/>
      <c r="H80" s="118" t="s">
        <v>205</v>
      </c>
      <c r="I80" s="118"/>
      <c r="J80" s="121">
        <f t="shared" si="0"/>
        <v>309</v>
      </c>
      <c r="K80" s="121"/>
      <c r="L80">
        <f>IF(VLOOKUP(J80,DATA!$C$2:$F$328,4,FALSE)="",0,(VLOOKUP(J80,DATA!$C$2:$F$328,4,FALSE)))</f>
        <v>0</v>
      </c>
    </row>
    <row r="81" spans="6:13" ht="14" hidden="1">
      <c r="F81" s="118"/>
      <c r="G81" s="118"/>
      <c r="H81" s="118" t="s">
        <v>206</v>
      </c>
      <c r="I81" s="118"/>
      <c r="J81" s="121">
        <f t="shared" si="0"/>
        <v>310</v>
      </c>
      <c r="K81" s="121"/>
      <c r="L81" t="str">
        <f>IF(VLOOKUP(J81,DATA!$C$2:$F$328,4,FALSE)="","",(VLOOKUP(J81,DATA!$C$2:$F$328,4,FALSE)))</f>
        <v/>
      </c>
    </row>
    <row r="82" spans="6:13" ht="14" hidden="1">
      <c r="F82" s="118"/>
      <c r="G82" s="118"/>
      <c r="H82" s="118" t="s">
        <v>207</v>
      </c>
      <c r="I82" s="118"/>
      <c r="J82" s="121">
        <f t="shared" si="0"/>
        <v>311</v>
      </c>
      <c r="K82" s="121"/>
      <c r="L82" t="str">
        <f>IF(VLOOKUP(J82,DATA!$C$2:$F$328,4,FALSE)="","",(VLOOKUP(J82,DATA!$C$2:$F$328,4,FALSE)))</f>
        <v/>
      </c>
    </row>
    <row r="83" spans="6:13" ht="14" hidden="1">
      <c r="F83" s="118"/>
      <c r="G83" s="118"/>
      <c r="H83" s="118" t="s">
        <v>208</v>
      </c>
      <c r="I83" s="118"/>
      <c r="J83" s="121">
        <f t="shared" si="0"/>
        <v>312</v>
      </c>
      <c r="K83" s="121"/>
      <c r="L83" t="str">
        <f>IF(VLOOKUP(J83,DATA!$C$2:$F$328,4,FALSE)="","",(VLOOKUP(J83,DATA!$C$2:$F$328,4,FALSE)))</f>
        <v/>
      </c>
    </row>
    <row r="84" spans="6:13" ht="14" hidden="1">
      <c r="F84" s="118"/>
      <c r="G84" s="118"/>
      <c r="H84" s="118" t="s">
        <v>209</v>
      </c>
      <c r="I84" s="118"/>
      <c r="J84" s="121">
        <f t="shared" si="0"/>
        <v>313</v>
      </c>
      <c r="K84" s="121"/>
      <c r="L84">
        <f>IF(VLOOKUP(J84,DATA!$C$2:$F$328,4,FALSE)="",0,(VLOOKUP(J84,DATA!$C$2:$F$328,4,FALSE)))</f>
        <v>0</v>
      </c>
    </row>
    <row r="85" spans="6:13" ht="14" hidden="1">
      <c r="F85" s="118"/>
      <c r="G85" s="118"/>
      <c r="H85" s="118" t="s">
        <v>210</v>
      </c>
      <c r="I85" s="118"/>
      <c r="J85" s="121">
        <f t="shared" si="0"/>
        <v>314</v>
      </c>
      <c r="K85" s="121"/>
      <c r="L85" t="str">
        <f>IF(VLOOKUP(J85,DATA!$C$2:$F$328,4,FALSE)="","",(VLOOKUP(J85,DATA!$C$2:$F$328,4,FALSE)))</f>
        <v/>
      </c>
    </row>
    <row r="86" spans="6:13" ht="14" hidden="1">
      <c r="F86" s="118"/>
      <c r="G86" s="118"/>
      <c r="H86" s="118" t="s">
        <v>211</v>
      </c>
      <c r="I86" s="118"/>
      <c r="J86" s="121">
        <f t="shared" si="0"/>
        <v>315</v>
      </c>
      <c r="K86" s="121"/>
      <c r="L86" t="str">
        <f>IF(VLOOKUP(J86,DATA!$C$2:$F$328,4,FALSE)="","",(VLOOKUP(J86,DATA!$C$2:$F$328,4,FALSE)))</f>
        <v/>
      </c>
    </row>
    <row r="87" spans="6:13" ht="14" hidden="1">
      <c r="F87" s="118"/>
      <c r="G87" s="118"/>
      <c r="H87" s="118" t="s">
        <v>212</v>
      </c>
      <c r="I87" s="118"/>
      <c r="J87" s="121">
        <f t="shared" si="0"/>
        <v>316</v>
      </c>
      <c r="K87" s="121"/>
      <c r="L87" t="str">
        <f>IF(VLOOKUP(J87,DATA!$C$2:$F$328,4,FALSE)="","",(VLOOKUP(J87,DATA!$C$2:$F$328,4,FALSE)))</f>
        <v/>
      </c>
    </row>
    <row r="88" spans="6:13" ht="14" hidden="1">
      <c r="F88" s="118"/>
      <c r="G88" s="118"/>
      <c r="H88" s="118" t="s">
        <v>213</v>
      </c>
      <c r="I88" s="118"/>
      <c r="J88" s="121">
        <f t="shared" si="0"/>
        <v>317</v>
      </c>
      <c r="K88" s="121"/>
      <c r="L88">
        <f>IF(VLOOKUP(J88,DATA!$C$2:$F$328,4,FALSE)="",0,(VLOOKUP(J88,DATA!$C$2:$F$328,4,FALSE)))</f>
        <v>0</v>
      </c>
    </row>
    <row r="89" spans="6:13" ht="14" hidden="1">
      <c r="F89" s="118"/>
      <c r="G89" s="118"/>
      <c r="H89" s="118" t="s">
        <v>214</v>
      </c>
      <c r="I89" s="118"/>
      <c r="J89" s="121">
        <f t="shared" si="0"/>
        <v>318</v>
      </c>
      <c r="K89" s="121"/>
      <c r="L89" t="str">
        <f>IF(VLOOKUP(J89,DATA!$C$2:$F$328,4,FALSE)="","",(VLOOKUP(J89,DATA!$C$2:$F$328,4,FALSE)))</f>
        <v/>
      </c>
    </row>
    <row r="90" spans="6:13" ht="14" hidden="1">
      <c r="F90" s="118"/>
      <c r="G90" s="118"/>
      <c r="H90" s="118" t="s">
        <v>215</v>
      </c>
      <c r="I90" s="118"/>
      <c r="J90" s="121">
        <f t="shared" si="0"/>
        <v>319</v>
      </c>
      <c r="K90" s="121"/>
      <c r="L90" t="str">
        <f>IF(VLOOKUP(J90,DATA!$C$2:$F$328,4,FALSE)="","",(VLOOKUP(J90,DATA!$C$2:$F$328,4,FALSE)))</f>
        <v/>
      </c>
    </row>
    <row r="91" spans="6:13" ht="14" hidden="1">
      <c r="F91" s="118"/>
      <c r="G91" s="118"/>
      <c r="H91" s="118" t="s">
        <v>216</v>
      </c>
      <c r="I91" s="118"/>
      <c r="J91" s="121">
        <f t="shared" si="0"/>
        <v>320</v>
      </c>
      <c r="K91" s="121"/>
      <c r="L91" t="str">
        <f>IF(VLOOKUP(J91,DATA!$C$2:$F$328,4,FALSE)="","",(VLOOKUP(J91,DATA!$C$2:$F$328,4,FALSE)))</f>
        <v/>
      </c>
    </row>
    <row r="92" spans="6:13" ht="14" hidden="1">
      <c r="F92" s="118"/>
      <c r="G92" s="118"/>
      <c r="H92" s="118" t="s">
        <v>217</v>
      </c>
      <c r="I92" s="118"/>
      <c r="J92" s="121">
        <f t="shared" si="0"/>
        <v>321</v>
      </c>
      <c r="K92" s="121"/>
      <c r="L92">
        <f>IF(VLOOKUP(J92,DATA!$C$2:$F$328,4,FALSE)="",0,(VLOOKUP(J92,DATA!$C$2:$F$328,4,FALSE)))</f>
        <v>0</v>
      </c>
    </row>
    <row r="93" spans="6:13" ht="14" hidden="1">
      <c r="H93" s="118" t="s">
        <v>11</v>
      </c>
      <c r="I93" s="118"/>
      <c r="L93" s="597" t="str">
        <f>IF(L42="","",SUM(L60+L64+L68+L72+L76+L80+L84+L88+L92))</f>
        <v/>
      </c>
      <c r="M93" s="597"/>
    </row>
  </sheetData>
  <sheetProtection password="932F" sheet="1" objects="1" scenarios="1" formatRows="0" selectLockedCells="1"/>
  <mergeCells count="134">
    <mergeCell ref="L93:M93"/>
    <mergeCell ref="B34:F34"/>
    <mergeCell ref="G34:Z34"/>
    <mergeCell ref="B35:Z35"/>
    <mergeCell ref="B36:Z36"/>
    <mergeCell ref="M31:N31"/>
    <mergeCell ref="O31:P31"/>
    <mergeCell ref="O33:P33"/>
    <mergeCell ref="W33:Z33"/>
    <mergeCell ref="C31:H31"/>
    <mergeCell ref="I31:L31"/>
    <mergeCell ref="Y31:Z31"/>
    <mergeCell ref="B32:L32"/>
    <mergeCell ref="M32:N32"/>
    <mergeCell ref="O32:P32"/>
    <mergeCell ref="Q32:Z32"/>
    <mergeCell ref="Q31:T31"/>
    <mergeCell ref="U31:X31"/>
    <mergeCell ref="O30:P30"/>
    <mergeCell ref="Q30:T30"/>
    <mergeCell ref="U30:X30"/>
    <mergeCell ref="Y28:Z28"/>
    <mergeCell ref="Q29:T29"/>
    <mergeCell ref="U29:X29"/>
    <mergeCell ref="Y29:Z29"/>
    <mergeCell ref="Q28:T28"/>
    <mergeCell ref="U28:X28"/>
    <mergeCell ref="Y30:Z30"/>
    <mergeCell ref="C27:H27"/>
    <mergeCell ref="I27:L27"/>
    <mergeCell ref="M29:N29"/>
    <mergeCell ref="O29:P29"/>
    <mergeCell ref="C28:H28"/>
    <mergeCell ref="I28:L28"/>
    <mergeCell ref="M28:N28"/>
    <mergeCell ref="O28:P28"/>
    <mergeCell ref="C29:H29"/>
    <mergeCell ref="C30:H30"/>
    <mergeCell ref="I30:L30"/>
    <mergeCell ref="M30:N30"/>
    <mergeCell ref="U26:X26"/>
    <mergeCell ref="Y24:Z24"/>
    <mergeCell ref="U25:X25"/>
    <mergeCell ref="U24:X24"/>
    <mergeCell ref="Y25:Z25"/>
    <mergeCell ref="I29:L29"/>
    <mergeCell ref="Y26:Z26"/>
    <mergeCell ref="C25:H25"/>
    <mergeCell ref="I25:L25"/>
    <mergeCell ref="M27:N27"/>
    <mergeCell ref="O27:P27"/>
    <mergeCell ref="Q27:T27"/>
    <mergeCell ref="U27:X27"/>
    <mergeCell ref="Y27:Z27"/>
    <mergeCell ref="C26:H26"/>
    <mergeCell ref="O25:P25"/>
    <mergeCell ref="Q25:T25"/>
    <mergeCell ref="M23:N23"/>
    <mergeCell ref="O23:P23"/>
    <mergeCell ref="Q23:T23"/>
    <mergeCell ref="M25:N25"/>
    <mergeCell ref="I26:L26"/>
    <mergeCell ref="M26:N26"/>
    <mergeCell ref="O26:P26"/>
    <mergeCell ref="Q26:T26"/>
    <mergeCell ref="U23:X23"/>
    <mergeCell ref="Y23:Z23"/>
    <mergeCell ref="M24:N24"/>
    <mergeCell ref="O24:P24"/>
    <mergeCell ref="Q24:T24"/>
    <mergeCell ref="V20:X20"/>
    <mergeCell ref="Y20:Z20"/>
    <mergeCell ref="B21:Z21"/>
    <mergeCell ref="B22:H22"/>
    <mergeCell ref="I22:L22"/>
    <mergeCell ref="C23:H23"/>
    <mergeCell ref="I23:L23"/>
    <mergeCell ref="C24:H24"/>
    <mergeCell ref="I24:L24"/>
    <mergeCell ref="M22:N22"/>
    <mergeCell ref="O22:P22"/>
    <mergeCell ref="Q22:T22"/>
    <mergeCell ref="U22:X22"/>
    <mergeCell ref="Y22:Z22"/>
    <mergeCell ref="Q18:T18"/>
    <mergeCell ref="V18:Y18"/>
    <mergeCell ref="M19:N19"/>
    <mergeCell ref="O19:U19"/>
    <mergeCell ref="V19:X19"/>
    <mergeCell ref="K20:L20"/>
    <mergeCell ref="B17:F17"/>
    <mergeCell ref="G17:K17"/>
    <mergeCell ref="L17:P17"/>
    <mergeCell ref="B18:E18"/>
    <mergeCell ref="G18:J18"/>
    <mergeCell ref="L18:O18"/>
    <mergeCell ref="Y19:Z19"/>
    <mergeCell ref="B19:F19"/>
    <mergeCell ref="G19:H19"/>
    <mergeCell ref="I19:J19"/>
    <mergeCell ref="K19:L19"/>
    <mergeCell ref="M20:N20"/>
    <mergeCell ref="O20:U20"/>
    <mergeCell ref="B20:F20"/>
    <mergeCell ref="G20:H20"/>
    <mergeCell ref="I20:J20"/>
    <mergeCell ref="B13:D13"/>
    <mergeCell ref="E13:N13"/>
    <mergeCell ref="O13:P13"/>
    <mergeCell ref="Q13:Z13"/>
    <mergeCell ref="B12:D12"/>
    <mergeCell ref="E12:N12"/>
    <mergeCell ref="O12:P12"/>
    <mergeCell ref="Q12:Z12"/>
    <mergeCell ref="B15:D15"/>
    <mergeCell ref="E15:N15"/>
    <mergeCell ref="O15:P15"/>
    <mergeCell ref="Q15:Z15"/>
    <mergeCell ref="B14:D14"/>
    <mergeCell ref="E14:N14"/>
    <mergeCell ref="O14:P14"/>
    <mergeCell ref="Q14:Z14"/>
    <mergeCell ref="U8:Z8"/>
    <mergeCell ref="S9:Z9"/>
    <mergeCell ref="B2:Z2"/>
    <mergeCell ref="B3:Z3"/>
    <mergeCell ref="B5:Z5"/>
    <mergeCell ref="B6:Z6"/>
    <mergeCell ref="B10:N10"/>
    <mergeCell ref="O10:Z10"/>
    <mergeCell ref="B11:D11"/>
    <mergeCell ref="E11:N11"/>
    <mergeCell ref="O11:P11"/>
    <mergeCell ref="Q11:Z11"/>
  </mergeCells>
  <phoneticPr fontId="0" type="noConversion"/>
  <conditionalFormatting sqref="E13:E15 B21 M20 I23:I31 Y23:Y31 M23:O31">
    <cfRule type="cellIs" dxfId="1" priority="1" stopIfTrue="1" operator="equal">
      <formula>0</formula>
    </cfRule>
  </conditionalFormatting>
  <conditionalFormatting sqref="V17:W17 Q17">
    <cfRule type="cellIs" dxfId="0" priority="2" stopIfTrue="1" operator="equal">
      <formula>5</formula>
    </cfRule>
  </conditionalFormatting>
  <dataValidations count="4">
    <dataValidation type="decimal" operator="equal" allowBlank="1" showInputMessage="1" showErrorMessage="1" errorTitle="ERROR!" error="You typed a value over the formula that is incorrect. Check Your Math or re-enter the formula:  =sum(o23:o31)" sqref="O32:P32">
      <formula1>O33</formula1>
    </dataValidation>
    <dataValidation type="textLength" operator="equal" allowBlank="1" showInputMessage="1" showErrorMessage="1" errorTitle="ERROR" error="4 digits are required" sqref="G20:H20">
      <formula1>4</formula1>
    </dataValidation>
    <dataValidation allowBlank="1" showInputMessage="1" showErrorMessage="1" promptTitle="Warning!" prompt="Do not type in this cell. Information should be entered on the Merge Data sheet. " sqref="E13:E15 Q12:Q15"/>
    <dataValidation allowBlank="1" showErrorMessage="1" promptTitle="Warning!" sqref="O11"/>
  </dataValidations>
  <printOptions horizontalCentered="1"/>
  <pageMargins left="0.75" right="0.75" top="0.25" bottom="0.5" header="0.5" footer="0.25"/>
  <pageSetup scale="66" fitToHeight="0" orientation="landscape"/>
  <headerFooter>
    <oddFooter>&amp;L&amp;"Calibri,Bold"&amp;9On-the-Job Training (OJT): Skills Acquisition Training Outline (SATO)&amp;R&amp;9P a g e | &amp;P of &amp;N</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workbookViewId="0">
      <selection activeCell="I54" sqref="I54"/>
    </sheetView>
  </sheetViews>
  <sheetFormatPr baseColWidth="10" defaultColWidth="0" defaultRowHeight="14" zeroHeight="1" x14ac:dyDescent="0"/>
  <cols>
    <col min="1" max="1" width="1.33203125" customWidth="1"/>
    <col min="2" max="2" width="89" customWidth="1"/>
    <col min="3" max="3" width="1.33203125" customWidth="1"/>
    <col min="4" max="11" width="0" hidden="1" customWidth="1"/>
    <col min="12" max="12" width="1.33203125" hidden="1" customWidth="1"/>
  </cols>
  <sheetData>
    <row r="1" spans="1:3" ht="7" customHeight="1">
      <c r="A1" s="30"/>
      <c r="B1" s="30"/>
      <c r="C1" s="30"/>
    </row>
    <row r="2" spans="1:3">
      <c r="A2" s="30"/>
      <c r="B2" s="54"/>
      <c r="C2" s="30"/>
    </row>
    <row r="3" spans="1:3">
      <c r="A3" s="30"/>
      <c r="B3" s="54" t="s">
        <v>434</v>
      </c>
      <c r="C3" s="30"/>
    </row>
    <row r="4" spans="1:3">
      <c r="A4" s="30"/>
      <c r="B4" s="54" t="s">
        <v>435</v>
      </c>
      <c r="C4" s="30"/>
    </row>
    <row r="5" spans="1:3">
      <c r="A5" s="30"/>
      <c r="B5" s="54"/>
      <c r="C5" s="30"/>
    </row>
    <row r="6" spans="1:3" ht="28">
      <c r="A6" s="30"/>
      <c r="B6" s="234" t="s">
        <v>433</v>
      </c>
      <c r="C6" s="30"/>
    </row>
    <row r="7" spans="1:3">
      <c r="A7" s="30"/>
      <c r="B7" s="54"/>
      <c r="C7" s="30"/>
    </row>
    <row r="8" spans="1:3" ht="56">
      <c r="A8" s="30"/>
      <c r="B8" s="234" t="s">
        <v>437</v>
      </c>
      <c r="C8" s="30"/>
    </row>
    <row r="9" spans="1:3">
      <c r="A9" s="30"/>
      <c r="B9" s="54"/>
      <c r="C9" s="30"/>
    </row>
    <row r="10" spans="1:3" ht="28">
      <c r="A10" s="30"/>
      <c r="B10" s="234" t="s">
        <v>436</v>
      </c>
      <c r="C10" s="30"/>
    </row>
    <row r="11" spans="1:3">
      <c r="A11" s="30"/>
      <c r="B11" s="54"/>
      <c r="C11" s="30"/>
    </row>
    <row r="12" spans="1:3">
      <c r="A12" s="30"/>
      <c r="B12" s="170" t="s">
        <v>442</v>
      </c>
      <c r="C12" s="30"/>
    </row>
    <row r="13" spans="1:3">
      <c r="A13" s="30"/>
      <c r="B13" s="234" t="s">
        <v>438</v>
      </c>
      <c r="C13" s="30"/>
    </row>
    <row r="14" spans="1:3">
      <c r="A14" s="30"/>
      <c r="B14" s="234" t="s">
        <v>441</v>
      </c>
      <c r="C14" s="30"/>
    </row>
    <row r="15" spans="1:3">
      <c r="A15" s="30"/>
      <c r="B15" s="234"/>
      <c r="C15" s="30"/>
    </row>
    <row r="16" spans="1:3">
      <c r="A16" s="30"/>
      <c r="B16" s="234" t="s">
        <v>439</v>
      </c>
      <c r="C16" s="30"/>
    </row>
    <row r="17" spans="1:3">
      <c r="A17" s="30"/>
      <c r="B17" s="234"/>
      <c r="C17" s="30"/>
    </row>
    <row r="18" spans="1:3">
      <c r="A18" s="30"/>
      <c r="B18" s="234"/>
      <c r="C18" s="30"/>
    </row>
    <row r="19" spans="1:3">
      <c r="A19" s="30"/>
      <c r="B19" s="234"/>
      <c r="C19" s="30"/>
    </row>
    <row r="20" spans="1:3">
      <c r="A20" s="30"/>
      <c r="B20" s="234"/>
      <c r="C20" s="30"/>
    </row>
    <row r="21" spans="1:3">
      <c r="A21" s="30"/>
      <c r="B21" s="234"/>
      <c r="C21" s="30"/>
    </row>
    <row r="22" spans="1:3">
      <c r="A22" s="30"/>
      <c r="B22" s="234"/>
      <c r="C22" s="30"/>
    </row>
    <row r="23" spans="1:3">
      <c r="A23" s="30"/>
      <c r="B23" s="234"/>
      <c r="C23" s="30"/>
    </row>
    <row r="24" spans="1:3">
      <c r="A24" s="30"/>
      <c r="B24" s="54"/>
      <c r="C24" s="30"/>
    </row>
    <row r="25" spans="1:3">
      <c r="A25" s="30"/>
      <c r="B25" s="54"/>
      <c r="C25" s="30"/>
    </row>
    <row r="26" spans="1:3">
      <c r="A26" s="30"/>
      <c r="B26" s="54"/>
      <c r="C26" s="30"/>
    </row>
    <row r="27" spans="1:3">
      <c r="A27" s="30"/>
      <c r="B27" s="54"/>
      <c r="C27" s="30"/>
    </row>
    <row r="28" spans="1:3">
      <c r="A28" s="30"/>
      <c r="B28" s="54"/>
      <c r="C28" s="30"/>
    </row>
    <row r="29" spans="1:3">
      <c r="A29" s="30"/>
      <c r="B29" s="54"/>
      <c r="C29" s="30"/>
    </row>
    <row r="30" spans="1:3">
      <c r="A30" s="30"/>
      <c r="B30" s="54"/>
      <c r="C30" s="30"/>
    </row>
    <row r="31" spans="1:3">
      <c r="A31" s="30"/>
      <c r="B31" s="54"/>
      <c r="C31" s="30"/>
    </row>
    <row r="32" spans="1:3">
      <c r="A32" s="30"/>
      <c r="B32" s="54"/>
      <c r="C32" s="30"/>
    </row>
    <row r="33" spans="1:3">
      <c r="A33" s="30"/>
      <c r="B33" s="54"/>
      <c r="C33" s="30"/>
    </row>
    <row r="34" spans="1:3">
      <c r="A34" s="30"/>
      <c r="B34" s="54"/>
      <c r="C34" s="30"/>
    </row>
    <row r="35" spans="1:3">
      <c r="A35" s="30"/>
      <c r="B35" s="54"/>
      <c r="C35" s="30"/>
    </row>
    <row r="36" spans="1:3">
      <c r="A36" s="30"/>
      <c r="B36" s="54"/>
      <c r="C36" s="30"/>
    </row>
    <row r="37" spans="1:3">
      <c r="A37" s="30"/>
      <c r="B37" s="54"/>
      <c r="C37" s="30"/>
    </row>
    <row r="38" spans="1:3">
      <c r="A38" s="30"/>
      <c r="B38" s="54"/>
      <c r="C38" s="30"/>
    </row>
    <row r="39" spans="1:3">
      <c r="A39" s="30"/>
      <c r="B39" s="54"/>
      <c r="C39" s="30"/>
    </row>
    <row r="40" spans="1:3">
      <c r="A40" s="30"/>
      <c r="B40" s="54"/>
      <c r="C40" s="30"/>
    </row>
    <row r="41" spans="1:3">
      <c r="A41" s="30"/>
      <c r="B41" s="54"/>
      <c r="C41" s="30"/>
    </row>
    <row r="42" spans="1:3" ht="7" customHeight="1">
      <c r="A42" s="30"/>
      <c r="B42" s="235"/>
      <c r="C42" s="30"/>
    </row>
    <row r="43" spans="1:3">
      <c r="A43" s="30"/>
      <c r="B43" s="170" t="s">
        <v>443</v>
      </c>
      <c r="C43" s="30"/>
    </row>
    <row r="44" spans="1:3">
      <c r="A44" s="30"/>
      <c r="B44" s="54" t="s">
        <v>440</v>
      </c>
      <c r="C44" s="30"/>
    </row>
    <row r="45" spans="1:3">
      <c r="A45" s="30"/>
      <c r="B45" s="54"/>
      <c r="C45" s="30"/>
    </row>
    <row r="46" spans="1:3">
      <c r="A46" s="30"/>
      <c r="B46" s="54"/>
      <c r="C46" s="30"/>
    </row>
    <row r="47" spans="1:3">
      <c r="A47" s="30"/>
      <c r="B47" s="54"/>
      <c r="C47" s="30"/>
    </row>
    <row r="48" spans="1:3">
      <c r="A48" s="30"/>
      <c r="B48" s="54"/>
      <c r="C48" s="30"/>
    </row>
    <row r="49" spans="1:3">
      <c r="A49" s="30"/>
      <c r="B49" s="54"/>
      <c r="C49" s="30"/>
    </row>
    <row r="50" spans="1:3">
      <c r="A50" s="30"/>
      <c r="B50" s="54"/>
      <c r="C50" s="30"/>
    </row>
    <row r="51" spans="1:3">
      <c r="A51" s="30"/>
      <c r="B51" s="54"/>
      <c r="C51" s="30"/>
    </row>
    <row r="52" spans="1:3">
      <c r="A52" s="30"/>
      <c r="B52" s="54"/>
      <c r="C52" s="30"/>
    </row>
    <row r="53" spans="1:3">
      <c r="A53" s="30"/>
      <c r="B53" s="54"/>
      <c r="C53" s="30"/>
    </row>
    <row r="54" spans="1:3">
      <c r="A54" s="30"/>
      <c r="B54" s="54"/>
      <c r="C54" s="30"/>
    </row>
    <row r="55" spans="1:3">
      <c r="A55" s="30"/>
      <c r="B55" s="54"/>
      <c r="C55" s="30"/>
    </row>
    <row r="56" spans="1:3">
      <c r="A56" s="30"/>
      <c r="B56" s="54"/>
      <c r="C56" s="30"/>
    </row>
    <row r="57" spans="1:3">
      <c r="A57" s="30"/>
      <c r="B57" s="54"/>
      <c r="C57" s="30"/>
    </row>
    <row r="58" spans="1:3">
      <c r="A58" s="30"/>
      <c r="B58" s="54"/>
      <c r="C58" s="30"/>
    </row>
    <row r="59" spans="1:3">
      <c r="A59" s="30"/>
      <c r="B59" s="54"/>
      <c r="C59" s="30"/>
    </row>
    <row r="60" spans="1:3">
      <c r="A60" s="30"/>
      <c r="B60" s="54"/>
      <c r="C60" s="30"/>
    </row>
    <row r="61" spans="1:3">
      <c r="A61" s="30"/>
      <c r="B61" s="54"/>
      <c r="C61" s="30"/>
    </row>
    <row r="62" spans="1:3">
      <c r="A62" s="30"/>
      <c r="B62" s="54"/>
      <c r="C62" s="30"/>
    </row>
    <row r="63" spans="1:3">
      <c r="A63" s="30"/>
      <c r="B63" s="54"/>
      <c r="C63" s="30"/>
    </row>
    <row r="64" spans="1:3">
      <c r="A64" s="30"/>
      <c r="B64" s="54"/>
      <c r="C64" s="30"/>
    </row>
    <row r="65" spans="1:3">
      <c r="A65" s="30"/>
      <c r="B65" s="54"/>
      <c r="C65" s="30"/>
    </row>
    <row r="66" spans="1:3" ht="7" customHeight="1">
      <c r="A66" s="30"/>
      <c r="B66" s="235"/>
      <c r="C66" s="30"/>
    </row>
    <row r="67" spans="1:3">
      <c r="A67" s="30"/>
      <c r="B67" s="170" t="s">
        <v>442</v>
      </c>
      <c r="C67" s="30"/>
    </row>
    <row r="68" spans="1:3">
      <c r="A68" s="30"/>
      <c r="B68" s="54" t="s">
        <v>444</v>
      </c>
      <c r="C68" s="30"/>
    </row>
    <row r="69" spans="1:3" ht="28">
      <c r="A69" s="30"/>
      <c r="B69" s="234" t="s">
        <v>445</v>
      </c>
      <c r="C69" s="30"/>
    </row>
    <row r="70" spans="1:3">
      <c r="A70" s="30"/>
      <c r="B70" s="54"/>
      <c r="C70" s="30"/>
    </row>
    <row r="71" spans="1:3">
      <c r="A71" s="30"/>
      <c r="B71" s="54" t="s">
        <v>446</v>
      </c>
      <c r="C71" s="30"/>
    </row>
    <row r="72" spans="1:3">
      <c r="A72" s="30"/>
      <c r="B72" s="234" t="s">
        <v>447</v>
      </c>
      <c r="C72" s="30"/>
    </row>
    <row r="73" spans="1:3">
      <c r="A73" s="30"/>
      <c r="B73" s="54"/>
      <c r="C73" s="30"/>
    </row>
    <row r="74" spans="1:3">
      <c r="A74" s="30"/>
      <c r="B74" s="54"/>
      <c r="C74" s="30"/>
    </row>
    <row r="75" spans="1:3">
      <c r="A75" s="30"/>
      <c r="B75" s="54"/>
      <c r="C75" s="30"/>
    </row>
    <row r="76" spans="1:3">
      <c r="A76" s="30"/>
      <c r="B76" s="54"/>
      <c r="C76" s="30"/>
    </row>
    <row r="77" spans="1:3">
      <c r="A77" s="30"/>
      <c r="B77" s="54"/>
      <c r="C77" s="30"/>
    </row>
    <row r="78" spans="1:3">
      <c r="A78" s="30"/>
      <c r="B78" s="54"/>
      <c r="C78" s="30"/>
    </row>
    <row r="79" spans="1:3">
      <c r="A79" s="30"/>
      <c r="B79" s="54"/>
      <c r="C79" s="30"/>
    </row>
    <row r="80" spans="1:3">
      <c r="A80" s="30"/>
      <c r="B80" s="54"/>
      <c r="C80" s="30"/>
    </row>
    <row r="81" spans="1:3">
      <c r="A81" s="30"/>
      <c r="B81" s="54"/>
      <c r="C81" s="30"/>
    </row>
    <row r="82" spans="1:3">
      <c r="A82" s="30"/>
      <c r="B82" s="54"/>
      <c r="C82" s="30"/>
    </row>
    <row r="83" spans="1:3">
      <c r="A83" s="30"/>
      <c r="B83" s="54"/>
      <c r="C83" s="30"/>
    </row>
    <row r="84" spans="1:3">
      <c r="A84" s="30"/>
      <c r="B84" s="54"/>
      <c r="C84" s="30"/>
    </row>
    <row r="85" spans="1:3">
      <c r="A85" s="30"/>
      <c r="B85" s="54"/>
      <c r="C85" s="30"/>
    </row>
    <row r="86" spans="1:3">
      <c r="A86" s="30"/>
      <c r="B86" s="54"/>
      <c r="C86" s="30"/>
    </row>
    <row r="87" spans="1:3">
      <c r="A87" s="30"/>
      <c r="B87" s="54"/>
      <c r="C87" s="30"/>
    </row>
    <row r="88" spans="1:3">
      <c r="A88" s="30"/>
      <c r="B88" s="54"/>
      <c r="C88" s="30"/>
    </row>
    <row r="89" spans="1:3">
      <c r="A89" s="30"/>
      <c r="B89" s="54"/>
      <c r="C89" s="30"/>
    </row>
    <row r="90" spans="1:3">
      <c r="A90" s="30"/>
      <c r="B90" s="54"/>
      <c r="C90" s="30"/>
    </row>
    <row r="91" spans="1:3">
      <c r="A91" s="30"/>
      <c r="B91" s="54"/>
      <c r="C91" s="30"/>
    </row>
    <row r="92" spans="1:3">
      <c r="A92" s="30"/>
      <c r="B92" s="54"/>
      <c r="C92" s="30"/>
    </row>
    <row r="93" spans="1:3">
      <c r="A93" s="30"/>
      <c r="B93" s="54"/>
      <c r="C93" s="30"/>
    </row>
    <row r="94" spans="1:3">
      <c r="A94" s="30"/>
      <c r="B94" s="54"/>
      <c r="C94" s="30"/>
    </row>
    <row r="95" spans="1:3">
      <c r="A95" s="30"/>
      <c r="B95" s="54"/>
      <c r="C95" s="30"/>
    </row>
    <row r="96" spans="1:3">
      <c r="A96" s="30"/>
      <c r="B96" s="54"/>
      <c r="C96" s="30"/>
    </row>
    <row r="97" spans="1:3" ht="7" customHeight="1">
      <c r="A97" s="30"/>
      <c r="B97" s="235"/>
      <c r="C97" s="30"/>
    </row>
    <row r="98" spans="1:3">
      <c r="A98" s="30"/>
      <c r="B98" s="170" t="s">
        <v>443</v>
      </c>
      <c r="C98" s="30"/>
    </row>
    <row r="99" spans="1:3">
      <c r="A99" s="30"/>
      <c r="B99" s="54" t="s">
        <v>444</v>
      </c>
      <c r="C99" s="30"/>
    </row>
    <row r="100" spans="1:3" ht="28">
      <c r="A100" s="30"/>
      <c r="B100" s="234" t="s">
        <v>445</v>
      </c>
      <c r="C100" s="30"/>
    </row>
    <row r="101" spans="1:3">
      <c r="A101" s="30"/>
      <c r="B101" s="54"/>
      <c r="C101" s="30"/>
    </row>
    <row r="102" spans="1:3">
      <c r="A102" s="30"/>
      <c r="B102" s="54" t="s">
        <v>446</v>
      </c>
      <c r="C102" s="30"/>
    </row>
    <row r="103" spans="1:3">
      <c r="A103" s="30"/>
      <c r="B103" s="54" t="s">
        <v>448</v>
      </c>
      <c r="C103" s="30"/>
    </row>
    <row r="104" spans="1:3">
      <c r="A104" s="30"/>
      <c r="B104" s="54"/>
      <c r="C104" s="30"/>
    </row>
    <row r="105" spans="1:3">
      <c r="A105" s="30"/>
      <c r="B105" s="54"/>
      <c r="C105" s="30"/>
    </row>
    <row r="106" spans="1:3">
      <c r="A106" s="30"/>
      <c r="B106" s="54"/>
      <c r="C106" s="30"/>
    </row>
    <row r="107" spans="1:3">
      <c r="A107" s="30"/>
      <c r="B107" s="54"/>
      <c r="C107" s="30"/>
    </row>
    <row r="108" spans="1:3">
      <c r="A108" s="30"/>
      <c r="B108" s="54"/>
      <c r="C108" s="30"/>
    </row>
    <row r="109" spans="1:3">
      <c r="A109" s="30"/>
      <c r="B109" s="54"/>
      <c r="C109" s="30"/>
    </row>
    <row r="110" spans="1:3">
      <c r="A110" s="30"/>
      <c r="B110" s="54"/>
      <c r="C110" s="30"/>
    </row>
    <row r="111" spans="1:3">
      <c r="A111" s="30"/>
      <c r="B111" s="54"/>
      <c r="C111" s="30"/>
    </row>
    <row r="112" spans="1:3">
      <c r="A112" s="30"/>
      <c r="B112" s="54"/>
      <c r="C112" s="30"/>
    </row>
    <row r="113" spans="1:3">
      <c r="A113" s="30"/>
      <c r="B113" s="54"/>
      <c r="C113" s="30"/>
    </row>
    <row r="114" spans="1:3">
      <c r="A114" s="30"/>
      <c r="B114" s="54"/>
      <c r="C114" s="30"/>
    </row>
    <row r="115" spans="1:3">
      <c r="A115" s="30"/>
      <c r="B115" s="54"/>
      <c r="C115" s="30"/>
    </row>
    <row r="116" spans="1:3">
      <c r="A116" s="30"/>
      <c r="B116" s="54"/>
      <c r="C116" s="30"/>
    </row>
    <row r="117" spans="1:3">
      <c r="A117" s="30"/>
      <c r="B117" s="54"/>
      <c r="C117" s="30"/>
    </row>
    <row r="118" spans="1:3">
      <c r="A118" s="30"/>
      <c r="B118" s="54"/>
      <c r="C118" s="30"/>
    </row>
    <row r="119" spans="1:3">
      <c r="A119" s="30"/>
      <c r="B119" s="54"/>
      <c r="C119" s="30"/>
    </row>
    <row r="120" spans="1:3">
      <c r="A120" s="30"/>
      <c r="B120" s="54"/>
      <c r="C120" s="30"/>
    </row>
    <row r="121" spans="1:3">
      <c r="A121" s="30"/>
      <c r="B121" s="54"/>
      <c r="C121" s="30"/>
    </row>
    <row r="122" spans="1:3">
      <c r="A122" s="30"/>
      <c r="B122" s="54"/>
      <c r="C122" s="30"/>
    </row>
    <row r="123" spans="1:3">
      <c r="A123" s="30"/>
      <c r="B123" s="54"/>
      <c r="C123" s="30"/>
    </row>
    <row r="124" spans="1:3">
      <c r="A124" s="30"/>
      <c r="B124" s="54"/>
      <c r="C124" s="30"/>
    </row>
    <row r="125" spans="1:3" ht="5.25" customHeight="1">
      <c r="A125" s="30"/>
      <c r="B125" s="30"/>
      <c r="C125" s="30"/>
    </row>
  </sheetData>
  <sheetProtection password="932F" sheet="1" objects="1" scenarios="1" selectLockedCells="1" selectUnlockedCells="1"/>
  <phoneticPr fontId="76" type="noConversion"/>
  <pageMargins left="0.75" right="0.75" top="1" bottom="1" header="0.5" footer="0.5"/>
  <pageSetup orientation="portrait"/>
  <headerFooter>
    <oddHeader>&amp;L&amp;16&amp;A</oddHeader>
  </headerFooter>
  <rowBreaks count="3" manualBreakCount="3">
    <brk id="42" max="16383" man="1"/>
    <brk id="66" max="16383" man="1"/>
    <brk id="97"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G726"/>
  <sheetViews>
    <sheetView zoomScale="85" zoomScaleNormal="85" zoomScalePageLayoutView="85" workbookViewId="0">
      <pane ySplit="1" topLeftCell="A45" activePane="bottomLeft" state="frozen"/>
      <selection pane="bottomLeft" activeCell="F60" sqref="F60"/>
    </sheetView>
  </sheetViews>
  <sheetFormatPr baseColWidth="10" defaultColWidth="0" defaultRowHeight="14" zeroHeight="1" x14ac:dyDescent="0"/>
  <cols>
    <col min="1" max="1" width="1.6640625" customWidth="1"/>
    <col min="2" max="4" width="10.6640625" hidden="1" customWidth="1"/>
    <col min="5" max="5" width="54.6640625" customWidth="1"/>
    <col min="6" max="6" width="62" customWidth="1"/>
    <col min="7" max="7" width="1.33203125" customWidth="1"/>
  </cols>
  <sheetData>
    <row r="1" spans="1:7" ht="9.5" customHeight="1" thickBot="1">
      <c r="A1" s="30"/>
      <c r="B1" s="30"/>
      <c r="C1" s="30"/>
      <c r="D1" s="30"/>
      <c r="E1" s="30"/>
      <c r="F1" s="30"/>
      <c r="G1" s="30"/>
    </row>
    <row r="2" spans="1:7">
      <c r="A2" s="30"/>
      <c r="B2" s="249" t="s">
        <v>449</v>
      </c>
      <c r="C2" s="129">
        <v>2</v>
      </c>
      <c r="D2" s="159"/>
      <c r="E2" s="1" t="s">
        <v>160</v>
      </c>
      <c r="F2" s="75"/>
      <c r="G2" s="30"/>
    </row>
    <row r="3" spans="1:7" ht="15" thickBot="1">
      <c r="A3" s="30"/>
      <c r="B3" s="250" t="s">
        <v>449</v>
      </c>
      <c r="C3" s="130">
        <v>3</v>
      </c>
      <c r="D3" s="15"/>
      <c r="E3" s="2" t="s">
        <v>161</v>
      </c>
      <c r="F3" s="76">
        <v>2014</v>
      </c>
      <c r="G3" s="30"/>
    </row>
    <row r="4" spans="1:7" ht="18.75" customHeight="1">
      <c r="A4" s="30"/>
      <c r="B4" s="251" t="s">
        <v>450</v>
      </c>
      <c r="C4" s="131">
        <v>4</v>
      </c>
      <c r="D4" s="16"/>
      <c r="E4" s="200" t="s">
        <v>26</v>
      </c>
      <c r="F4" s="173"/>
      <c r="G4" s="30"/>
    </row>
    <row r="5" spans="1:7" ht="18">
      <c r="A5" s="30"/>
      <c r="B5" s="263" t="s">
        <v>450</v>
      </c>
      <c r="C5" s="132">
        <v>5</v>
      </c>
      <c r="D5" s="17" t="s">
        <v>27</v>
      </c>
      <c r="E5" s="201" t="s">
        <v>21</v>
      </c>
      <c r="F5" s="172"/>
      <c r="G5" s="30"/>
    </row>
    <row r="6" spans="1:7">
      <c r="A6" s="30"/>
      <c r="B6" s="263" t="s">
        <v>450</v>
      </c>
      <c r="C6" s="132">
        <v>6</v>
      </c>
      <c r="D6" s="17"/>
      <c r="E6" s="4" t="s">
        <v>22</v>
      </c>
      <c r="F6" s="176"/>
      <c r="G6" s="30"/>
    </row>
    <row r="7" spans="1:7">
      <c r="A7" s="30"/>
      <c r="B7" s="263" t="s">
        <v>450</v>
      </c>
      <c r="C7" s="132">
        <v>7</v>
      </c>
      <c r="D7" s="17"/>
      <c r="E7" s="4" t="s">
        <v>23</v>
      </c>
      <c r="F7" s="78"/>
      <c r="G7" s="30"/>
    </row>
    <row r="8" spans="1:7">
      <c r="A8" s="30"/>
      <c r="B8" s="263" t="s">
        <v>450</v>
      </c>
      <c r="C8" s="132">
        <v>8</v>
      </c>
      <c r="D8" s="17"/>
      <c r="E8" s="4" t="s">
        <v>24</v>
      </c>
      <c r="F8" s="78"/>
      <c r="G8" s="30"/>
    </row>
    <row r="9" spans="1:7" ht="15" thickBot="1">
      <c r="A9" s="30"/>
      <c r="B9" s="263" t="s">
        <v>450</v>
      </c>
      <c r="C9" s="132">
        <v>9</v>
      </c>
      <c r="D9" s="17"/>
      <c r="E9" s="5" t="s">
        <v>25</v>
      </c>
      <c r="F9" s="79"/>
      <c r="G9" s="30"/>
    </row>
    <row r="10" spans="1:7">
      <c r="A10" s="30"/>
      <c r="B10" s="263" t="s">
        <v>450</v>
      </c>
      <c r="C10" s="132">
        <v>10</v>
      </c>
      <c r="D10" s="17"/>
      <c r="E10" s="3" t="s">
        <v>159</v>
      </c>
      <c r="F10" s="175"/>
      <c r="G10" s="30"/>
    </row>
    <row r="11" spans="1:7">
      <c r="A11" s="30"/>
      <c r="B11" s="263" t="s">
        <v>450</v>
      </c>
      <c r="C11" s="132">
        <v>11</v>
      </c>
      <c r="D11" s="17"/>
      <c r="E11" s="4" t="s">
        <v>145</v>
      </c>
      <c r="F11" s="176"/>
      <c r="G11" s="30"/>
    </row>
    <row r="12" spans="1:7">
      <c r="A12" s="30"/>
      <c r="B12" s="263" t="s">
        <v>450</v>
      </c>
      <c r="C12" s="132">
        <v>12</v>
      </c>
      <c r="D12" s="17"/>
      <c r="E12" s="4" t="s">
        <v>146</v>
      </c>
      <c r="F12" s="80"/>
      <c r="G12" s="30"/>
    </row>
    <row r="13" spans="1:7">
      <c r="A13" s="30"/>
      <c r="B13" s="263" t="s">
        <v>450</v>
      </c>
      <c r="C13" s="132">
        <v>13</v>
      </c>
      <c r="D13" s="17"/>
      <c r="E13" s="4" t="s">
        <v>147</v>
      </c>
      <c r="F13" s="80"/>
      <c r="G13" s="30"/>
    </row>
    <row r="14" spans="1:7" ht="15" thickBot="1">
      <c r="A14" s="30"/>
      <c r="B14" s="264" t="s">
        <v>450</v>
      </c>
      <c r="C14" s="133">
        <v>14</v>
      </c>
      <c r="D14" s="18"/>
      <c r="E14" s="5" t="s">
        <v>148</v>
      </c>
      <c r="F14" s="177"/>
      <c r="G14" s="30"/>
    </row>
    <row r="15" spans="1:7" ht="18.75" customHeight="1">
      <c r="A15" s="30"/>
      <c r="B15" s="252" t="s">
        <v>451</v>
      </c>
      <c r="C15" s="134">
        <v>15</v>
      </c>
      <c r="D15" s="167" t="s">
        <v>28</v>
      </c>
      <c r="E15" s="199" t="s">
        <v>150</v>
      </c>
      <c r="F15" s="173"/>
      <c r="G15" s="30"/>
    </row>
    <row r="16" spans="1:7">
      <c r="A16" s="30"/>
      <c r="B16" s="253" t="s">
        <v>451</v>
      </c>
      <c r="C16" s="125">
        <v>16</v>
      </c>
      <c r="D16" s="26"/>
      <c r="E16" s="265" t="s">
        <v>457</v>
      </c>
      <c r="F16" s="81"/>
      <c r="G16" s="30"/>
    </row>
    <row r="17" spans="1:7">
      <c r="A17" s="30"/>
      <c r="B17" s="254" t="s">
        <v>451</v>
      </c>
      <c r="C17" s="125">
        <v>17</v>
      </c>
      <c r="D17" s="19"/>
      <c r="E17" s="7" t="s">
        <v>149</v>
      </c>
      <c r="F17" s="176"/>
      <c r="G17" s="30"/>
    </row>
    <row r="18" spans="1:7">
      <c r="A18" s="30"/>
      <c r="B18" s="254" t="s">
        <v>451</v>
      </c>
      <c r="C18" s="125">
        <v>18</v>
      </c>
      <c r="D18" s="19"/>
      <c r="E18" s="7" t="s">
        <v>151</v>
      </c>
      <c r="F18" s="78"/>
      <c r="G18" s="30"/>
    </row>
    <row r="19" spans="1:7">
      <c r="A19" s="30"/>
      <c r="B19" s="254" t="s">
        <v>451</v>
      </c>
      <c r="C19" s="125">
        <v>19</v>
      </c>
      <c r="D19" s="19"/>
      <c r="E19" s="7" t="s">
        <v>152</v>
      </c>
      <c r="F19" s="78"/>
      <c r="G19" s="30"/>
    </row>
    <row r="20" spans="1:7" ht="15" thickBot="1">
      <c r="A20" s="30"/>
      <c r="B20" s="254" t="s">
        <v>451</v>
      </c>
      <c r="C20" s="125">
        <v>20</v>
      </c>
      <c r="D20" s="19"/>
      <c r="E20" s="8" t="s">
        <v>153</v>
      </c>
      <c r="F20" s="79"/>
      <c r="G20" s="30"/>
    </row>
    <row r="21" spans="1:7">
      <c r="A21" s="30"/>
      <c r="B21" s="254" t="s">
        <v>451</v>
      </c>
      <c r="C21" s="125">
        <v>21</v>
      </c>
      <c r="D21" s="19"/>
      <c r="E21" s="6" t="s">
        <v>162</v>
      </c>
      <c r="F21" s="161"/>
      <c r="G21" s="30"/>
    </row>
    <row r="22" spans="1:7">
      <c r="A22" s="30"/>
      <c r="B22" s="254" t="s">
        <v>451</v>
      </c>
      <c r="C22" s="125">
        <v>22</v>
      </c>
      <c r="D22" s="19"/>
      <c r="E22" s="7" t="s">
        <v>163</v>
      </c>
      <c r="F22" s="82"/>
      <c r="G22" s="30"/>
    </row>
    <row r="23" spans="1:7">
      <c r="A23" s="30"/>
      <c r="B23" s="254" t="s">
        <v>451</v>
      </c>
      <c r="C23" s="125">
        <v>23</v>
      </c>
      <c r="D23" s="19"/>
      <c r="E23" s="7" t="s">
        <v>154</v>
      </c>
      <c r="F23" s="83"/>
      <c r="G23" s="30"/>
    </row>
    <row r="24" spans="1:7" ht="18">
      <c r="A24" s="30"/>
      <c r="B24" s="254" t="s">
        <v>451</v>
      </c>
      <c r="C24" s="125">
        <v>24</v>
      </c>
      <c r="D24" s="166">
        <f>F24*0.25</f>
        <v>0</v>
      </c>
      <c r="E24" s="202" t="s">
        <v>483</v>
      </c>
      <c r="F24" s="171"/>
      <c r="G24" s="30"/>
    </row>
    <row r="25" spans="1:7">
      <c r="A25" s="30"/>
      <c r="B25" s="254" t="s">
        <v>451</v>
      </c>
      <c r="C25" s="125">
        <v>25</v>
      </c>
      <c r="D25" s="19"/>
      <c r="E25" s="7" t="s">
        <v>155</v>
      </c>
      <c r="F25" s="84"/>
      <c r="G25" s="30"/>
    </row>
    <row r="26" spans="1:7">
      <c r="A26" s="30"/>
      <c r="B26" s="254" t="s">
        <v>451</v>
      </c>
      <c r="C26" s="125">
        <v>26</v>
      </c>
      <c r="D26" s="19"/>
      <c r="E26" s="7" t="s">
        <v>221</v>
      </c>
      <c r="F26" s="82"/>
      <c r="G26" s="30"/>
    </row>
    <row r="27" spans="1:7">
      <c r="A27" s="30"/>
      <c r="B27" s="254" t="s">
        <v>451</v>
      </c>
      <c r="C27" s="125">
        <v>27</v>
      </c>
      <c r="D27" s="19"/>
      <c r="E27" s="7" t="s">
        <v>222</v>
      </c>
      <c r="F27" s="82"/>
      <c r="G27" s="30"/>
    </row>
    <row r="28" spans="1:7">
      <c r="A28" s="30"/>
      <c r="B28" s="254" t="s">
        <v>451</v>
      </c>
      <c r="C28" s="125">
        <v>28</v>
      </c>
      <c r="D28" s="19"/>
      <c r="E28" s="7" t="s">
        <v>18</v>
      </c>
      <c r="F28" s="85"/>
      <c r="G28" s="30"/>
    </row>
    <row r="29" spans="1:7">
      <c r="A29" s="30"/>
      <c r="B29" s="254" t="s">
        <v>451</v>
      </c>
      <c r="C29" s="125">
        <v>29</v>
      </c>
      <c r="D29" s="19"/>
      <c r="E29" s="7" t="s">
        <v>19</v>
      </c>
      <c r="F29" s="85"/>
      <c r="G29" s="30"/>
    </row>
    <row r="30" spans="1:7">
      <c r="A30" s="30"/>
      <c r="B30" s="254" t="s">
        <v>451</v>
      </c>
      <c r="C30" s="125">
        <v>30</v>
      </c>
      <c r="D30" s="19"/>
      <c r="E30" s="7" t="s">
        <v>156</v>
      </c>
      <c r="F30" s="82"/>
      <c r="G30" s="30"/>
    </row>
    <row r="31" spans="1:7" ht="15" thickBot="1">
      <c r="A31" s="30"/>
      <c r="B31" s="254" t="s">
        <v>451</v>
      </c>
      <c r="C31" s="125">
        <v>31</v>
      </c>
      <c r="D31" s="19"/>
      <c r="E31" s="8" t="s">
        <v>157</v>
      </c>
      <c r="F31" s="86"/>
      <c r="G31" s="30"/>
    </row>
    <row r="32" spans="1:7">
      <c r="A32" s="30"/>
      <c r="B32" s="254" t="s">
        <v>451</v>
      </c>
      <c r="C32" s="125">
        <v>32</v>
      </c>
      <c r="D32" s="19"/>
      <c r="E32" s="6" t="s">
        <v>144</v>
      </c>
      <c r="F32" s="175"/>
      <c r="G32" s="30"/>
    </row>
    <row r="33" spans="1:7">
      <c r="A33" s="30"/>
      <c r="B33" s="254" t="s">
        <v>451</v>
      </c>
      <c r="C33" s="125">
        <v>33</v>
      </c>
      <c r="D33" s="19"/>
      <c r="E33" s="7" t="s">
        <v>145</v>
      </c>
      <c r="F33" s="176"/>
      <c r="G33" s="30"/>
    </row>
    <row r="34" spans="1:7">
      <c r="A34" s="30"/>
      <c r="B34" s="254" t="s">
        <v>451</v>
      </c>
      <c r="C34" s="125">
        <v>34</v>
      </c>
      <c r="D34" s="19"/>
      <c r="E34" s="7" t="s">
        <v>146</v>
      </c>
      <c r="F34" s="80"/>
      <c r="G34" s="30"/>
    </row>
    <row r="35" spans="1:7">
      <c r="A35" s="30"/>
      <c r="B35" s="254" t="s">
        <v>451</v>
      </c>
      <c r="C35" s="126">
        <v>35</v>
      </c>
      <c r="D35" s="19"/>
      <c r="E35" s="7" t="s">
        <v>147</v>
      </c>
      <c r="F35" s="80"/>
      <c r="G35" s="30"/>
    </row>
    <row r="36" spans="1:7" ht="15" thickBot="1">
      <c r="A36" s="30"/>
      <c r="B36" s="254" t="s">
        <v>451</v>
      </c>
      <c r="C36" s="126">
        <v>36</v>
      </c>
      <c r="D36" s="19"/>
      <c r="E36" s="8" t="s">
        <v>148</v>
      </c>
      <c r="F36" s="177"/>
      <c r="G36" s="30"/>
    </row>
    <row r="37" spans="1:7">
      <c r="A37" s="30"/>
      <c r="B37" s="255" t="s">
        <v>451</v>
      </c>
      <c r="C37" s="127">
        <v>37</v>
      </c>
      <c r="D37" s="20"/>
      <c r="E37" s="9" t="s">
        <v>424</v>
      </c>
      <c r="F37" s="77"/>
      <c r="G37" s="30"/>
    </row>
    <row r="38" spans="1:7">
      <c r="A38" s="30"/>
      <c r="B38" s="256" t="s">
        <v>451</v>
      </c>
      <c r="C38" s="128">
        <v>38</v>
      </c>
      <c r="D38" s="21"/>
      <c r="E38" s="14" t="s">
        <v>164</v>
      </c>
      <c r="F38" s="163"/>
      <c r="G38" s="30"/>
    </row>
    <row r="39" spans="1:7" ht="15" thickBot="1">
      <c r="A39" s="30"/>
      <c r="B39" s="256" t="s">
        <v>451</v>
      </c>
      <c r="C39" s="128">
        <v>39</v>
      </c>
      <c r="D39" s="21"/>
      <c r="E39" s="14" t="s">
        <v>484</v>
      </c>
      <c r="F39" s="83"/>
      <c r="G39" s="30"/>
    </row>
    <row r="40" spans="1:7">
      <c r="A40" s="30"/>
      <c r="B40" s="256" t="s">
        <v>451</v>
      </c>
      <c r="C40" s="128">
        <v>40</v>
      </c>
      <c r="D40" s="21"/>
      <c r="E40" s="9" t="s">
        <v>425</v>
      </c>
      <c r="F40" s="175"/>
      <c r="G40" s="30"/>
    </row>
    <row r="41" spans="1:7">
      <c r="A41" s="30"/>
      <c r="B41" s="256" t="s">
        <v>451</v>
      </c>
      <c r="C41" s="128">
        <v>41</v>
      </c>
      <c r="D41" s="21"/>
      <c r="E41" s="14" t="s">
        <v>165</v>
      </c>
      <c r="F41" s="163"/>
      <c r="G41" s="30"/>
    </row>
    <row r="42" spans="1:7" ht="15" thickBot="1">
      <c r="A42" s="30"/>
      <c r="B42" s="256" t="s">
        <v>451</v>
      </c>
      <c r="C42" s="128">
        <v>42</v>
      </c>
      <c r="D42" s="21"/>
      <c r="E42" s="162" t="s">
        <v>20</v>
      </c>
      <c r="F42" s="83"/>
      <c r="G42" s="30"/>
    </row>
    <row r="43" spans="1:7" ht="23">
      <c r="A43" s="30"/>
      <c r="B43" s="257" t="s">
        <v>452</v>
      </c>
      <c r="C43" s="135">
        <v>43</v>
      </c>
      <c r="D43" s="22"/>
      <c r="E43" s="10" t="s">
        <v>166</v>
      </c>
      <c r="F43" s="281"/>
      <c r="G43" s="30"/>
    </row>
    <row r="44" spans="1:7" ht="18">
      <c r="A44" s="30"/>
      <c r="B44" s="258" t="s">
        <v>452</v>
      </c>
      <c r="C44" s="136">
        <v>44</v>
      </c>
      <c r="D44" s="23">
        <f>F61+F65+F69+F73+F77+F81+F85+F89+F93</f>
        <v>0</v>
      </c>
      <c r="E44" s="203" t="s">
        <v>40</v>
      </c>
      <c r="F44" s="163"/>
      <c r="G44" s="30"/>
    </row>
    <row r="45" spans="1:7">
      <c r="A45" s="30"/>
      <c r="B45" s="258" t="s">
        <v>452</v>
      </c>
      <c r="C45" s="136">
        <v>45</v>
      </c>
      <c r="D45" s="160"/>
      <c r="E45" s="27" t="s">
        <v>369</v>
      </c>
      <c r="F45" s="178"/>
      <c r="G45" s="30"/>
    </row>
    <row r="46" spans="1:7">
      <c r="A46" s="30"/>
      <c r="B46" s="258" t="s">
        <v>452</v>
      </c>
      <c r="C46" s="136">
        <v>46</v>
      </c>
      <c r="D46" s="24"/>
      <c r="E46" s="11" t="s">
        <v>167</v>
      </c>
      <c r="F46" s="178"/>
      <c r="G46" s="30"/>
    </row>
    <row r="47" spans="1:7">
      <c r="A47" s="30"/>
      <c r="B47" s="258" t="s">
        <v>452</v>
      </c>
      <c r="C47" s="136">
        <v>47</v>
      </c>
      <c r="D47" s="24"/>
      <c r="E47" s="11" t="s">
        <v>368</v>
      </c>
      <c r="F47" s="178"/>
      <c r="G47" s="30"/>
    </row>
    <row r="48" spans="1:7" ht="15">
      <c r="A48" s="30"/>
      <c r="B48" s="258" t="s">
        <v>452</v>
      </c>
      <c r="C48" s="136">
        <v>48</v>
      </c>
      <c r="D48" s="24"/>
      <c r="E48" s="11" t="s">
        <v>171</v>
      </c>
      <c r="F48" s="280"/>
      <c r="G48" s="30"/>
    </row>
    <row r="49" spans="1:7" ht="15">
      <c r="A49" s="30"/>
      <c r="B49" s="258" t="s">
        <v>452</v>
      </c>
      <c r="C49" s="136">
        <v>49</v>
      </c>
      <c r="D49" s="24"/>
      <c r="E49" s="11" t="s">
        <v>172</v>
      </c>
      <c r="F49" s="279"/>
      <c r="G49" s="30"/>
    </row>
    <row r="50" spans="1:7">
      <c r="A50" s="30"/>
      <c r="B50" s="258" t="s">
        <v>452</v>
      </c>
      <c r="C50" s="136">
        <v>50</v>
      </c>
      <c r="D50" s="24"/>
      <c r="E50" s="11" t="s">
        <v>173</v>
      </c>
      <c r="F50" s="88"/>
      <c r="G50" s="30"/>
    </row>
    <row r="51" spans="1:7" ht="19" thickBot="1">
      <c r="A51" s="30"/>
      <c r="B51" s="259" t="s">
        <v>452</v>
      </c>
      <c r="C51" s="137">
        <v>51</v>
      </c>
      <c r="D51" s="25"/>
      <c r="E51" s="12" t="s">
        <v>170</v>
      </c>
      <c r="F51" s="89"/>
      <c r="G51" s="30"/>
    </row>
    <row r="52" spans="1:7" ht="12.75" customHeight="1">
      <c r="A52" s="30"/>
      <c r="B52" s="257" t="s">
        <v>452</v>
      </c>
      <c r="C52" s="135">
        <v>52</v>
      </c>
      <c r="D52" s="22"/>
      <c r="E52" s="10" t="s">
        <v>174</v>
      </c>
      <c r="F52" s="161"/>
      <c r="G52" s="30"/>
    </row>
    <row r="53" spans="1:7">
      <c r="A53" s="30"/>
      <c r="B53" s="258" t="s">
        <v>452</v>
      </c>
      <c r="C53" s="136">
        <v>53</v>
      </c>
      <c r="D53" s="24"/>
      <c r="E53" s="11" t="s">
        <v>175</v>
      </c>
      <c r="F53" s="163"/>
      <c r="G53" s="30"/>
    </row>
    <row r="54" spans="1:7">
      <c r="A54" s="30"/>
      <c r="B54" s="258" t="s">
        <v>452</v>
      </c>
      <c r="C54" s="136">
        <v>54</v>
      </c>
      <c r="D54" s="24"/>
      <c r="E54" s="11" t="s">
        <v>176</v>
      </c>
      <c r="F54" s="163"/>
      <c r="G54" s="30"/>
    </row>
    <row r="55" spans="1:7">
      <c r="A55" s="30"/>
      <c r="B55" s="258" t="s">
        <v>452</v>
      </c>
      <c r="C55" s="136">
        <v>55</v>
      </c>
      <c r="D55" s="24"/>
      <c r="E55" s="11" t="s">
        <v>177</v>
      </c>
      <c r="F55" s="80"/>
      <c r="G55" s="30"/>
    </row>
    <row r="56" spans="1:7">
      <c r="A56" s="30"/>
      <c r="B56" s="258" t="s">
        <v>452</v>
      </c>
      <c r="C56" s="136">
        <v>56</v>
      </c>
      <c r="D56" s="24"/>
      <c r="E56" s="11" t="s">
        <v>178</v>
      </c>
      <c r="F56" s="176"/>
      <c r="G56" s="30"/>
    </row>
    <row r="57" spans="1:7" ht="15" thickBot="1">
      <c r="A57" s="30"/>
      <c r="B57" s="259" t="s">
        <v>452</v>
      </c>
      <c r="C57" s="137">
        <v>57</v>
      </c>
      <c r="D57" s="25"/>
      <c r="E57" s="12" t="s">
        <v>179</v>
      </c>
      <c r="F57" s="278"/>
      <c r="G57" s="30"/>
    </row>
    <row r="58" spans="1:7" ht="12.75" customHeight="1">
      <c r="A58" s="30"/>
      <c r="B58" s="257" t="s">
        <v>452</v>
      </c>
      <c r="C58" s="135">
        <v>58</v>
      </c>
      <c r="D58" s="22"/>
      <c r="E58" s="157" t="s">
        <v>185</v>
      </c>
      <c r="F58" s="174"/>
      <c r="G58" s="30"/>
    </row>
    <row r="59" spans="1:7">
      <c r="A59" s="30"/>
      <c r="B59" s="258" t="s">
        <v>452</v>
      </c>
      <c r="C59" s="136">
        <v>59</v>
      </c>
      <c r="D59" s="24"/>
      <c r="E59" s="158" t="s">
        <v>182</v>
      </c>
      <c r="F59" s="178"/>
      <c r="G59" s="30"/>
    </row>
    <row r="60" spans="1:7">
      <c r="A60" s="30"/>
      <c r="B60" s="258" t="s">
        <v>452</v>
      </c>
      <c r="C60" s="136">
        <v>60</v>
      </c>
      <c r="D60" s="24"/>
      <c r="E60" s="158" t="s">
        <v>183</v>
      </c>
      <c r="F60" s="178"/>
      <c r="G60" s="30"/>
    </row>
    <row r="61" spans="1:7" ht="19" thickBot="1">
      <c r="A61" s="30"/>
      <c r="B61" s="258" t="s">
        <v>452</v>
      </c>
      <c r="C61" s="137">
        <v>61</v>
      </c>
      <c r="D61" s="24"/>
      <c r="E61" s="213" t="s">
        <v>184</v>
      </c>
      <c r="F61" s="89"/>
      <c r="G61" s="30"/>
    </row>
    <row r="62" spans="1:7">
      <c r="A62" s="30"/>
      <c r="B62" s="258" t="s">
        <v>452</v>
      </c>
      <c r="C62" s="135">
        <v>62</v>
      </c>
      <c r="D62" s="22"/>
      <c r="E62" s="157" t="s">
        <v>186</v>
      </c>
      <c r="F62" s="174"/>
      <c r="G62" s="30"/>
    </row>
    <row r="63" spans="1:7">
      <c r="A63" s="30"/>
      <c r="B63" s="258" t="s">
        <v>452</v>
      </c>
      <c r="C63" s="136">
        <v>63</v>
      </c>
      <c r="D63" s="24"/>
      <c r="E63" s="158" t="s">
        <v>187</v>
      </c>
      <c r="F63" s="178"/>
      <c r="G63" s="30"/>
    </row>
    <row r="64" spans="1:7">
      <c r="A64" s="30"/>
      <c r="B64" s="258" t="s">
        <v>452</v>
      </c>
      <c r="C64" s="136">
        <v>64</v>
      </c>
      <c r="D64" s="24"/>
      <c r="E64" s="158" t="s">
        <v>188</v>
      </c>
      <c r="F64" s="178"/>
      <c r="G64" s="30"/>
    </row>
    <row r="65" spans="1:7" ht="19" thickBot="1">
      <c r="A65" s="30"/>
      <c r="B65" s="258" t="s">
        <v>452</v>
      </c>
      <c r="C65" s="137">
        <v>65</v>
      </c>
      <c r="D65" s="24"/>
      <c r="E65" s="213" t="s">
        <v>189</v>
      </c>
      <c r="F65" s="89"/>
      <c r="G65" s="30"/>
    </row>
    <row r="66" spans="1:7">
      <c r="A66" s="30"/>
      <c r="B66" s="258" t="s">
        <v>452</v>
      </c>
      <c r="C66" s="135">
        <v>66</v>
      </c>
      <c r="D66" s="22"/>
      <c r="E66" s="157" t="s">
        <v>190</v>
      </c>
      <c r="F66" s="174"/>
      <c r="G66" s="30"/>
    </row>
    <row r="67" spans="1:7">
      <c r="A67" s="30"/>
      <c r="B67" s="258" t="s">
        <v>452</v>
      </c>
      <c r="C67" s="136">
        <v>67</v>
      </c>
      <c r="D67" s="24"/>
      <c r="E67" s="158" t="s">
        <v>191</v>
      </c>
      <c r="F67" s="178"/>
      <c r="G67" s="30"/>
    </row>
    <row r="68" spans="1:7">
      <c r="A68" s="30"/>
      <c r="B68" s="258" t="s">
        <v>452</v>
      </c>
      <c r="C68" s="136">
        <v>68</v>
      </c>
      <c r="D68" s="24"/>
      <c r="E68" s="158" t="s">
        <v>192</v>
      </c>
      <c r="F68" s="178"/>
      <c r="G68" s="30"/>
    </row>
    <row r="69" spans="1:7" ht="19" thickBot="1">
      <c r="A69" s="30"/>
      <c r="B69" s="258" t="s">
        <v>452</v>
      </c>
      <c r="C69" s="137">
        <v>69</v>
      </c>
      <c r="D69" s="24"/>
      <c r="E69" s="213" t="s">
        <v>193</v>
      </c>
      <c r="F69" s="89"/>
      <c r="G69" s="30"/>
    </row>
    <row r="70" spans="1:7">
      <c r="A70" s="30"/>
      <c r="B70" s="258" t="s">
        <v>452</v>
      </c>
      <c r="C70" s="135">
        <v>70</v>
      </c>
      <c r="D70" s="22"/>
      <c r="E70" s="157" t="s">
        <v>194</v>
      </c>
      <c r="F70" s="90"/>
      <c r="G70" s="30"/>
    </row>
    <row r="71" spans="1:7">
      <c r="A71" s="30"/>
      <c r="B71" s="258" t="s">
        <v>452</v>
      </c>
      <c r="C71" s="136">
        <v>71</v>
      </c>
      <c r="D71" s="24"/>
      <c r="E71" s="158" t="s">
        <v>195</v>
      </c>
      <c r="F71" s="87"/>
      <c r="G71" s="30"/>
    </row>
    <row r="72" spans="1:7">
      <c r="A72" s="30"/>
      <c r="B72" s="258" t="s">
        <v>452</v>
      </c>
      <c r="C72" s="136">
        <v>72</v>
      </c>
      <c r="D72" s="24"/>
      <c r="E72" s="158" t="s">
        <v>196</v>
      </c>
      <c r="F72" s="87"/>
      <c r="G72" s="30"/>
    </row>
    <row r="73" spans="1:7" ht="19" thickBot="1">
      <c r="A73" s="30"/>
      <c r="B73" s="258" t="s">
        <v>452</v>
      </c>
      <c r="C73" s="137">
        <v>73</v>
      </c>
      <c r="D73" s="24"/>
      <c r="E73" s="213" t="s">
        <v>197</v>
      </c>
      <c r="F73" s="89"/>
      <c r="G73" s="30"/>
    </row>
    <row r="74" spans="1:7">
      <c r="A74" s="30"/>
      <c r="B74" s="258" t="s">
        <v>452</v>
      </c>
      <c r="C74" s="135">
        <v>74</v>
      </c>
      <c r="D74" s="22"/>
      <c r="E74" s="157" t="s">
        <v>198</v>
      </c>
      <c r="F74" s="90"/>
      <c r="G74" s="30"/>
    </row>
    <row r="75" spans="1:7">
      <c r="A75" s="30"/>
      <c r="B75" s="258" t="s">
        <v>452</v>
      </c>
      <c r="C75" s="136">
        <v>75</v>
      </c>
      <c r="D75" s="24"/>
      <c r="E75" s="158" t="s">
        <v>199</v>
      </c>
      <c r="F75" s="87"/>
      <c r="G75" s="30"/>
    </row>
    <row r="76" spans="1:7">
      <c r="A76" s="30"/>
      <c r="B76" s="258" t="s">
        <v>452</v>
      </c>
      <c r="C76" s="136">
        <v>76</v>
      </c>
      <c r="D76" s="24"/>
      <c r="E76" s="158" t="s">
        <v>200</v>
      </c>
      <c r="F76" s="87"/>
      <c r="G76" s="30"/>
    </row>
    <row r="77" spans="1:7" ht="19" thickBot="1">
      <c r="A77" s="30"/>
      <c r="B77" s="258" t="s">
        <v>452</v>
      </c>
      <c r="C77" s="137">
        <v>77</v>
      </c>
      <c r="D77" s="24"/>
      <c r="E77" s="213" t="s">
        <v>201</v>
      </c>
      <c r="F77" s="89"/>
      <c r="G77" s="30"/>
    </row>
    <row r="78" spans="1:7">
      <c r="A78" s="30"/>
      <c r="B78" s="258" t="s">
        <v>452</v>
      </c>
      <c r="C78" s="135">
        <v>78</v>
      </c>
      <c r="D78" s="22"/>
      <c r="E78" s="157" t="s">
        <v>202</v>
      </c>
      <c r="F78" s="90"/>
      <c r="G78" s="30"/>
    </row>
    <row r="79" spans="1:7">
      <c r="A79" s="30"/>
      <c r="B79" s="258" t="s">
        <v>452</v>
      </c>
      <c r="C79" s="136">
        <v>79</v>
      </c>
      <c r="D79" s="24"/>
      <c r="E79" s="158" t="s">
        <v>203</v>
      </c>
      <c r="F79" s="87"/>
      <c r="G79" s="30"/>
    </row>
    <row r="80" spans="1:7">
      <c r="A80" s="30"/>
      <c r="B80" s="258" t="s">
        <v>452</v>
      </c>
      <c r="C80" s="136">
        <v>80</v>
      </c>
      <c r="D80" s="24"/>
      <c r="E80" s="158" t="s">
        <v>204</v>
      </c>
      <c r="F80" s="87"/>
      <c r="G80" s="30"/>
    </row>
    <row r="81" spans="1:7" ht="19" thickBot="1">
      <c r="A81" s="30"/>
      <c r="B81" s="258" t="s">
        <v>452</v>
      </c>
      <c r="C81" s="137">
        <v>81</v>
      </c>
      <c r="D81" s="24"/>
      <c r="E81" s="213" t="s">
        <v>205</v>
      </c>
      <c r="F81" s="89"/>
      <c r="G81" s="30"/>
    </row>
    <row r="82" spans="1:7">
      <c r="A82" s="30"/>
      <c r="B82" s="258" t="s">
        <v>452</v>
      </c>
      <c r="C82" s="135">
        <v>82</v>
      </c>
      <c r="D82" s="22"/>
      <c r="E82" s="157" t="s">
        <v>206</v>
      </c>
      <c r="F82" s="90"/>
      <c r="G82" s="30"/>
    </row>
    <row r="83" spans="1:7">
      <c r="A83" s="30"/>
      <c r="B83" s="258" t="s">
        <v>452</v>
      </c>
      <c r="C83" s="136">
        <v>83</v>
      </c>
      <c r="D83" s="24"/>
      <c r="E83" s="158" t="s">
        <v>207</v>
      </c>
      <c r="F83" s="87"/>
      <c r="G83" s="30"/>
    </row>
    <row r="84" spans="1:7">
      <c r="A84" s="30"/>
      <c r="B84" s="258" t="s">
        <v>452</v>
      </c>
      <c r="C84" s="136">
        <v>84</v>
      </c>
      <c r="D84" s="24"/>
      <c r="E84" s="158" t="s">
        <v>208</v>
      </c>
      <c r="F84" s="87"/>
      <c r="G84" s="30"/>
    </row>
    <row r="85" spans="1:7" ht="19" thickBot="1">
      <c r="A85" s="30"/>
      <c r="B85" s="258" t="s">
        <v>452</v>
      </c>
      <c r="C85" s="137">
        <v>85</v>
      </c>
      <c r="D85" s="24"/>
      <c r="E85" s="213" t="s">
        <v>209</v>
      </c>
      <c r="F85" s="89"/>
      <c r="G85" s="30"/>
    </row>
    <row r="86" spans="1:7">
      <c r="A86" s="30"/>
      <c r="B86" s="258" t="s">
        <v>452</v>
      </c>
      <c r="C86" s="135">
        <v>86</v>
      </c>
      <c r="D86" s="22"/>
      <c r="E86" s="157" t="s">
        <v>210</v>
      </c>
      <c r="F86" s="90"/>
      <c r="G86" s="30"/>
    </row>
    <row r="87" spans="1:7">
      <c r="A87" s="30"/>
      <c r="B87" s="258" t="s">
        <v>452</v>
      </c>
      <c r="C87" s="136">
        <v>87</v>
      </c>
      <c r="D87" s="24"/>
      <c r="E87" s="158" t="s">
        <v>211</v>
      </c>
      <c r="F87" s="87"/>
      <c r="G87" s="30"/>
    </row>
    <row r="88" spans="1:7">
      <c r="A88" s="30"/>
      <c r="B88" s="258" t="s">
        <v>452</v>
      </c>
      <c r="C88" s="136">
        <v>88</v>
      </c>
      <c r="D88" s="24"/>
      <c r="E88" s="158" t="s">
        <v>212</v>
      </c>
      <c r="F88" s="87"/>
      <c r="G88" s="30"/>
    </row>
    <row r="89" spans="1:7" ht="19" thickBot="1">
      <c r="A89" s="30"/>
      <c r="B89" s="258" t="s">
        <v>452</v>
      </c>
      <c r="C89" s="137">
        <v>89</v>
      </c>
      <c r="D89" s="24"/>
      <c r="E89" s="213" t="s">
        <v>213</v>
      </c>
      <c r="F89" s="89"/>
      <c r="G89" s="30"/>
    </row>
    <row r="90" spans="1:7">
      <c r="A90" s="30"/>
      <c r="B90" s="258" t="s">
        <v>452</v>
      </c>
      <c r="C90" s="135">
        <v>90</v>
      </c>
      <c r="D90" s="22"/>
      <c r="E90" s="157" t="s">
        <v>214</v>
      </c>
      <c r="F90" s="90"/>
      <c r="G90" s="30"/>
    </row>
    <row r="91" spans="1:7">
      <c r="A91" s="30"/>
      <c r="B91" s="258" t="s">
        <v>452</v>
      </c>
      <c r="C91" s="136">
        <v>91</v>
      </c>
      <c r="D91" s="24"/>
      <c r="E91" s="158" t="s">
        <v>215</v>
      </c>
      <c r="F91" s="87"/>
      <c r="G91" s="30"/>
    </row>
    <row r="92" spans="1:7">
      <c r="A92" s="30"/>
      <c r="B92" s="258" t="s">
        <v>452</v>
      </c>
      <c r="C92" s="136">
        <v>92</v>
      </c>
      <c r="D92" s="24"/>
      <c r="E92" s="158" t="s">
        <v>216</v>
      </c>
      <c r="F92" s="87"/>
      <c r="G92" s="30"/>
    </row>
    <row r="93" spans="1:7" ht="19" thickBot="1">
      <c r="A93" s="30"/>
      <c r="B93" s="259" t="s">
        <v>452</v>
      </c>
      <c r="C93" s="137">
        <v>93</v>
      </c>
      <c r="D93" s="24"/>
      <c r="E93" s="213" t="s">
        <v>217</v>
      </c>
      <c r="F93" s="89"/>
      <c r="G93" s="30"/>
    </row>
    <row r="94" spans="1:7" ht="12.75" customHeight="1">
      <c r="A94" s="30"/>
      <c r="B94" s="257" t="s">
        <v>452</v>
      </c>
      <c r="C94" s="135">
        <v>94</v>
      </c>
      <c r="D94" s="22"/>
      <c r="E94" s="10" t="s">
        <v>169</v>
      </c>
      <c r="F94" s="175"/>
      <c r="G94" s="30"/>
    </row>
    <row r="95" spans="1:7">
      <c r="A95" s="30"/>
      <c r="B95" s="258" t="s">
        <v>452</v>
      </c>
      <c r="C95" s="136">
        <v>95</v>
      </c>
      <c r="D95" s="24"/>
      <c r="E95" s="11" t="s">
        <v>180</v>
      </c>
      <c r="F95" s="176"/>
      <c r="G95" s="30"/>
    </row>
    <row r="96" spans="1:7">
      <c r="A96" s="30"/>
      <c r="B96" s="258" t="s">
        <v>452</v>
      </c>
      <c r="C96" s="136">
        <v>96</v>
      </c>
      <c r="D96" s="24"/>
      <c r="E96" s="13" t="s">
        <v>218</v>
      </c>
      <c r="F96" s="163"/>
      <c r="G96" s="30"/>
    </row>
    <row r="97" spans="1:7">
      <c r="A97" s="30"/>
      <c r="B97" s="258" t="s">
        <v>452</v>
      </c>
      <c r="C97" s="136">
        <v>97</v>
      </c>
      <c r="D97" s="24"/>
      <c r="E97" s="13" t="s">
        <v>219</v>
      </c>
      <c r="F97" s="163"/>
      <c r="G97" s="30"/>
    </row>
    <row r="98" spans="1:7">
      <c r="A98" s="30"/>
      <c r="B98" s="258" t="s">
        <v>452</v>
      </c>
      <c r="C98" s="136">
        <v>98</v>
      </c>
      <c r="D98" s="24"/>
      <c r="E98" s="13" t="s">
        <v>220</v>
      </c>
      <c r="F98" s="163"/>
      <c r="G98" s="30"/>
    </row>
    <row r="99" spans="1:7" ht="15" thickBot="1">
      <c r="A99" s="30"/>
      <c r="B99" s="259" t="s">
        <v>452</v>
      </c>
      <c r="C99" s="137">
        <v>99</v>
      </c>
      <c r="D99" s="24"/>
      <c r="E99" s="12" t="s">
        <v>181</v>
      </c>
      <c r="F99" s="177"/>
      <c r="G99" s="30"/>
    </row>
    <row r="100" spans="1:7" ht="23">
      <c r="A100" s="30"/>
      <c r="B100" s="260" t="s">
        <v>453</v>
      </c>
      <c r="C100" s="236">
        <v>100</v>
      </c>
      <c r="D100" s="237"/>
      <c r="E100" s="6" t="s">
        <v>166</v>
      </c>
      <c r="F100" s="281"/>
      <c r="G100" s="30"/>
    </row>
    <row r="101" spans="1:7" ht="18">
      <c r="A101" s="30"/>
      <c r="B101" s="261" t="s">
        <v>453</v>
      </c>
      <c r="C101" s="238">
        <v>101</v>
      </c>
      <c r="D101" s="239">
        <f>F118+F122+F126+F130+F134+F138+F142+F146+F150</f>
        <v>0</v>
      </c>
      <c r="E101" s="202" t="s">
        <v>40</v>
      </c>
      <c r="F101" s="163"/>
      <c r="G101" s="30"/>
    </row>
    <row r="102" spans="1:7">
      <c r="A102" s="30"/>
      <c r="B102" s="261" t="s">
        <v>453</v>
      </c>
      <c r="C102" s="238">
        <v>102</v>
      </c>
      <c r="D102" s="240"/>
      <c r="E102" s="241" t="s">
        <v>369</v>
      </c>
      <c r="F102" s="178"/>
      <c r="G102" s="30"/>
    </row>
    <row r="103" spans="1:7">
      <c r="A103" s="30"/>
      <c r="B103" s="261" t="s">
        <v>453</v>
      </c>
      <c r="C103" s="238">
        <v>103</v>
      </c>
      <c r="D103" s="242"/>
      <c r="E103" s="7" t="s">
        <v>167</v>
      </c>
      <c r="F103" s="178"/>
      <c r="G103" s="30"/>
    </row>
    <row r="104" spans="1:7">
      <c r="A104" s="30"/>
      <c r="B104" s="261" t="s">
        <v>453</v>
      </c>
      <c r="C104" s="238">
        <v>104</v>
      </c>
      <c r="D104" s="242"/>
      <c r="E104" s="7" t="s">
        <v>368</v>
      </c>
      <c r="F104" s="178"/>
      <c r="G104" s="30"/>
    </row>
    <row r="105" spans="1:7" ht="15">
      <c r="A105" s="30"/>
      <c r="B105" s="261" t="s">
        <v>453</v>
      </c>
      <c r="C105" s="238">
        <v>105</v>
      </c>
      <c r="D105" s="242"/>
      <c r="E105" s="7" t="s">
        <v>171</v>
      </c>
      <c r="F105" s="280"/>
      <c r="G105" s="30"/>
    </row>
    <row r="106" spans="1:7" ht="15">
      <c r="A106" s="30"/>
      <c r="B106" s="261" t="s">
        <v>453</v>
      </c>
      <c r="C106" s="238">
        <v>106</v>
      </c>
      <c r="D106" s="242"/>
      <c r="E106" s="7" t="s">
        <v>172</v>
      </c>
      <c r="F106" s="279"/>
      <c r="G106" s="30"/>
    </row>
    <row r="107" spans="1:7">
      <c r="A107" s="30"/>
      <c r="B107" s="261" t="s">
        <v>453</v>
      </c>
      <c r="C107" s="238">
        <v>107</v>
      </c>
      <c r="D107" s="242"/>
      <c r="E107" s="7" t="s">
        <v>173</v>
      </c>
      <c r="F107" s="88"/>
      <c r="G107" s="30"/>
    </row>
    <row r="108" spans="1:7" ht="19" thickBot="1">
      <c r="A108" s="30"/>
      <c r="B108" s="262" t="s">
        <v>453</v>
      </c>
      <c r="C108" s="243">
        <v>108</v>
      </c>
      <c r="D108" s="244"/>
      <c r="E108" s="8" t="s">
        <v>170</v>
      </c>
      <c r="F108" s="89"/>
      <c r="G108" s="30"/>
    </row>
    <row r="109" spans="1:7" ht="12.75" customHeight="1">
      <c r="A109" s="30"/>
      <c r="B109" s="260" t="s">
        <v>453</v>
      </c>
      <c r="C109" s="236">
        <v>109</v>
      </c>
      <c r="D109" s="237"/>
      <c r="E109" s="6" t="s">
        <v>174</v>
      </c>
      <c r="F109" s="161"/>
      <c r="G109" s="30"/>
    </row>
    <row r="110" spans="1:7">
      <c r="A110" s="30"/>
      <c r="B110" s="261" t="s">
        <v>453</v>
      </c>
      <c r="C110" s="238">
        <v>110</v>
      </c>
      <c r="D110" s="242"/>
      <c r="E110" s="7" t="s">
        <v>175</v>
      </c>
      <c r="F110" s="82"/>
      <c r="G110" s="30"/>
    </row>
    <row r="111" spans="1:7">
      <c r="A111" s="30"/>
      <c r="B111" s="261" t="s">
        <v>453</v>
      </c>
      <c r="C111" s="238">
        <v>111</v>
      </c>
      <c r="D111" s="242"/>
      <c r="E111" s="7" t="s">
        <v>176</v>
      </c>
      <c r="F111" s="163"/>
      <c r="G111" s="30"/>
    </row>
    <row r="112" spans="1:7">
      <c r="A112" s="30"/>
      <c r="B112" s="261" t="s">
        <v>453</v>
      </c>
      <c r="C112" s="238">
        <v>112</v>
      </c>
      <c r="D112" s="242"/>
      <c r="E112" s="7" t="s">
        <v>177</v>
      </c>
      <c r="F112" s="80"/>
      <c r="G112" s="30"/>
    </row>
    <row r="113" spans="1:7">
      <c r="A113" s="30"/>
      <c r="B113" s="261" t="s">
        <v>453</v>
      </c>
      <c r="C113" s="238">
        <v>113</v>
      </c>
      <c r="D113" s="242"/>
      <c r="E113" s="7" t="s">
        <v>178</v>
      </c>
      <c r="F113" s="176"/>
      <c r="G113" s="30"/>
    </row>
    <row r="114" spans="1:7" ht="15" thickBot="1">
      <c r="A114" s="30"/>
      <c r="B114" s="262" t="s">
        <v>453</v>
      </c>
      <c r="C114" s="243">
        <v>114</v>
      </c>
      <c r="D114" s="244"/>
      <c r="E114" s="8" t="s">
        <v>179</v>
      </c>
      <c r="F114" s="278"/>
      <c r="G114" s="30"/>
    </row>
    <row r="115" spans="1:7" ht="12.75" customHeight="1">
      <c r="A115" s="30"/>
      <c r="B115" s="260" t="s">
        <v>453</v>
      </c>
      <c r="C115" s="236">
        <v>115</v>
      </c>
      <c r="D115" s="237"/>
      <c r="E115" s="245" t="s">
        <v>185</v>
      </c>
      <c r="F115" s="174"/>
      <c r="G115" s="30"/>
    </row>
    <row r="116" spans="1:7">
      <c r="A116" s="30"/>
      <c r="B116" s="261" t="s">
        <v>453</v>
      </c>
      <c r="C116" s="238">
        <v>116</v>
      </c>
      <c r="D116" s="242"/>
      <c r="E116" s="246" t="s">
        <v>182</v>
      </c>
      <c r="F116" s="178"/>
      <c r="G116" s="30"/>
    </row>
    <row r="117" spans="1:7">
      <c r="A117" s="30"/>
      <c r="B117" s="261" t="s">
        <v>453</v>
      </c>
      <c r="C117" s="238">
        <v>117</v>
      </c>
      <c r="D117" s="242"/>
      <c r="E117" s="246" t="s">
        <v>183</v>
      </c>
      <c r="F117" s="178"/>
      <c r="G117" s="30"/>
    </row>
    <row r="118" spans="1:7" ht="19" thickBot="1">
      <c r="A118" s="30"/>
      <c r="B118" s="261" t="s">
        <v>453</v>
      </c>
      <c r="C118" s="243">
        <v>118</v>
      </c>
      <c r="D118" s="242"/>
      <c r="E118" s="247" t="s">
        <v>184</v>
      </c>
      <c r="F118" s="89"/>
      <c r="G118" s="30"/>
    </row>
    <row r="119" spans="1:7">
      <c r="A119" s="30"/>
      <c r="B119" s="261" t="s">
        <v>453</v>
      </c>
      <c r="C119" s="236">
        <v>119</v>
      </c>
      <c r="D119" s="237"/>
      <c r="E119" s="245" t="s">
        <v>186</v>
      </c>
      <c r="F119" s="174"/>
      <c r="G119" s="30"/>
    </row>
    <row r="120" spans="1:7">
      <c r="A120" s="30"/>
      <c r="B120" s="261" t="s">
        <v>453</v>
      </c>
      <c r="C120" s="238">
        <v>120</v>
      </c>
      <c r="D120" s="242"/>
      <c r="E120" s="246" t="s">
        <v>187</v>
      </c>
      <c r="F120" s="178"/>
      <c r="G120" s="30"/>
    </row>
    <row r="121" spans="1:7">
      <c r="A121" s="30"/>
      <c r="B121" s="261" t="s">
        <v>453</v>
      </c>
      <c r="C121" s="238">
        <v>121</v>
      </c>
      <c r="D121" s="242"/>
      <c r="E121" s="246" t="s">
        <v>188</v>
      </c>
      <c r="F121" s="178"/>
      <c r="G121" s="30"/>
    </row>
    <row r="122" spans="1:7" ht="19" thickBot="1">
      <c r="A122" s="30"/>
      <c r="B122" s="261" t="s">
        <v>453</v>
      </c>
      <c r="C122" s="243">
        <v>122</v>
      </c>
      <c r="D122" s="242"/>
      <c r="E122" s="247" t="s">
        <v>189</v>
      </c>
      <c r="F122" s="89"/>
      <c r="G122" s="30"/>
    </row>
    <row r="123" spans="1:7">
      <c r="A123" s="30"/>
      <c r="B123" s="261" t="s">
        <v>453</v>
      </c>
      <c r="C123" s="236">
        <v>123</v>
      </c>
      <c r="D123" s="237"/>
      <c r="E123" s="245" t="s">
        <v>190</v>
      </c>
      <c r="F123" s="174"/>
      <c r="G123" s="30"/>
    </row>
    <row r="124" spans="1:7">
      <c r="A124" s="30"/>
      <c r="B124" s="261" t="s">
        <v>453</v>
      </c>
      <c r="C124" s="238">
        <v>124</v>
      </c>
      <c r="D124" s="242"/>
      <c r="E124" s="246" t="s">
        <v>191</v>
      </c>
      <c r="F124" s="178"/>
      <c r="G124" s="30"/>
    </row>
    <row r="125" spans="1:7">
      <c r="A125" s="30"/>
      <c r="B125" s="261" t="s">
        <v>453</v>
      </c>
      <c r="C125" s="238">
        <v>125</v>
      </c>
      <c r="D125" s="242"/>
      <c r="E125" s="246" t="s">
        <v>192</v>
      </c>
      <c r="F125" s="178"/>
      <c r="G125" s="30"/>
    </row>
    <row r="126" spans="1:7" ht="19" thickBot="1">
      <c r="A126" s="30"/>
      <c r="B126" s="261" t="s">
        <v>453</v>
      </c>
      <c r="C126" s="243">
        <v>126</v>
      </c>
      <c r="D126" s="242"/>
      <c r="E126" s="247" t="s">
        <v>193</v>
      </c>
      <c r="F126" s="89"/>
      <c r="G126" s="30"/>
    </row>
    <row r="127" spans="1:7">
      <c r="A127" s="30"/>
      <c r="B127" s="261" t="s">
        <v>453</v>
      </c>
      <c r="C127" s="236">
        <v>127</v>
      </c>
      <c r="D127" s="237"/>
      <c r="E127" s="245" t="s">
        <v>194</v>
      </c>
      <c r="F127" s="174"/>
      <c r="G127" s="30"/>
    </row>
    <row r="128" spans="1:7">
      <c r="A128" s="30"/>
      <c r="B128" s="261" t="s">
        <v>453</v>
      </c>
      <c r="C128" s="238">
        <v>128</v>
      </c>
      <c r="D128" s="242"/>
      <c r="E128" s="246" t="s">
        <v>195</v>
      </c>
      <c r="F128" s="178"/>
      <c r="G128" s="30"/>
    </row>
    <row r="129" spans="1:7">
      <c r="A129" s="30"/>
      <c r="B129" s="261" t="s">
        <v>453</v>
      </c>
      <c r="C129" s="238">
        <v>129</v>
      </c>
      <c r="D129" s="242"/>
      <c r="E129" s="246" t="s">
        <v>196</v>
      </c>
      <c r="F129" s="178"/>
      <c r="G129" s="30"/>
    </row>
    <row r="130" spans="1:7" ht="19" thickBot="1">
      <c r="A130" s="30"/>
      <c r="B130" s="261" t="s">
        <v>453</v>
      </c>
      <c r="C130" s="243">
        <v>130</v>
      </c>
      <c r="D130" s="242"/>
      <c r="E130" s="247" t="s">
        <v>197</v>
      </c>
      <c r="F130" s="89"/>
      <c r="G130" s="30"/>
    </row>
    <row r="131" spans="1:7">
      <c r="A131" s="30"/>
      <c r="B131" s="261" t="s">
        <v>453</v>
      </c>
      <c r="C131" s="236">
        <v>131</v>
      </c>
      <c r="D131" s="237"/>
      <c r="E131" s="245" t="s">
        <v>198</v>
      </c>
      <c r="F131" s="174"/>
      <c r="G131" s="30"/>
    </row>
    <row r="132" spans="1:7">
      <c r="A132" s="30"/>
      <c r="B132" s="261" t="s">
        <v>453</v>
      </c>
      <c r="C132" s="238">
        <v>132</v>
      </c>
      <c r="D132" s="242"/>
      <c r="E132" s="246" t="s">
        <v>199</v>
      </c>
      <c r="F132" s="178"/>
      <c r="G132" s="30"/>
    </row>
    <row r="133" spans="1:7">
      <c r="A133" s="30"/>
      <c r="B133" s="261" t="s">
        <v>453</v>
      </c>
      <c r="C133" s="238">
        <v>133</v>
      </c>
      <c r="D133" s="242"/>
      <c r="E133" s="246" t="s">
        <v>200</v>
      </c>
      <c r="F133" s="178"/>
      <c r="G133" s="30"/>
    </row>
    <row r="134" spans="1:7" ht="19" thickBot="1">
      <c r="A134" s="30"/>
      <c r="B134" s="261" t="s">
        <v>453</v>
      </c>
      <c r="C134" s="243">
        <v>134</v>
      </c>
      <c r="D134" s="242"/>
      <c r="E134" s="247" t="s">
        <v>201</v>
      </c>
      <c r="F134" s="89"/>
      <c r="G134" s="30"/>
    </row>
    <row r="135" spans="1:7">
      <c r="A135" s="30"/>
      <c r="B135" s="261" t="s">
        <v>453</v>
      </c>
      <c r="C135" s="236">
        <v>135</v>
      </c>
      <c r="D135" s="237"/>
      <c r="E135" s="245" t="s">
        <v>202</v>
      </c>
      <c r="F135" s="174"/>
      <c r="G135" s="30"/>
    </row>
    <row r="136" spans="1:7">
      <c r="A136" s="30"/>
      <c r="B136" s="261" t="s">
        <v>453</v>
      </c>
      <c r="C136" s="238">
        <v>136</v>
      </c>
      <c r="D136" s="242"/>
      <c r="E136" s="246" t="s">
        <v>203</v>
      </c>
      <c r="F136" s="178"/>
      <c r="G136" s="30"/>
    </row>
    <row r="137" spans="1:7">
      <c r="A137" s="30"/>
      <c r="B137" s="261" t="s">
        <v>453</v>
      </c>
      <c r="C137" s="238">
        <v>137</v>
      </c>
      <c r="D137" s="242"/>
      <c r="E137" s="246" t="s">
        <v>204</v>
      </c>
      <c r="F137" s="178"/>
      <c r="G137" s="30"/>
    </row>
    <row r="138" spans="1:7" ht="19" thickBot="1">
      <c r="A138" s="30"/>
      <c r="B138" s="261" t="s">
        <v>453</v>
      </c>
      <c r="C138" s="243">
        <v>138</v>
      </c>
      <c r="D138" s="242"/>
      <c r="E138" s="247" t="s">
        <v>205</v>
      </c>
      <c r="F138" s="89"/>
      <c r="G138" s="30"/>
    </row>
    <row r="139" spans="1:7">
      <c r="A139" s="30"/>
      <c r="B139" s="261" t="s">
        <v>453</v>
      </c>
      <c r="C139" s="236">
        <v>139</v>
      </c>
      <c r="D139" s="237"/>
      <c r="E139" s="245" t="s">
        <v>206</v>
      </c>
      <c r="F139" s="174"/>
      <c r="G139" s="30"/>
    </row>
    <row r="140" spans="1:7">
      <c r="A140" s="30"/>
      <c r="B140" s="261" t="s">
        <v>453</v>
      </c>
      <c r="C140" s="238">
        <v>140</v>
      </c>
      <c r="D140" s="242"/>
      <c r="E140" s="246" t="s">
        <v>207</v>
      </c>
      <c r="F140" s="178"/>
      <c r="G140" s="30"/>
    </row>
    <row r="141" spans="1:7">
      <c r="A141" s="30"/>
      <c r="B141" s="261" t="s">
        <v>453</v>
      </c>
      <c r="C141" s="238">
        <v>141</v>
      </c>
      <c r="D141" s="242"/>
      <c r="E141" s="246" t="s">
        <v>208</v>
      </c>
      <c r="F141" s="178"/>
      <c r="G141" s="30"/>
    </row>
    <row r="142" spans="1:7" ht="19" thickBot="1">
      <c r="A142" s="30"/>
      <c r="B142" s="261" t="s">
        <v>453</v>
      </c>
      <c r="C142" s="243">
        <v>142</v>
      </c>
      <c r="D142" s="242"/>
      <c r="E142" s="247" t="s">
        <v>209</v>
      </c>
      <c r="F142" s="89"/>
      <c r="G142" s="30"/>
    </row>
    <row r="143" spans="1:7">
      <c r="A143" s="30"/>
      <c r="B143" s="261" t="s">
        <v>453</v>
      </c>
      <c r="C143" s="236">
        <v>143</v>
      </c>
      <c r="D143" s="237"/>
      <c r="E143" s="245" t="s">
        <v>210</v>
      </c>
      <c r="F143" s="174"/>
      <c r="G143" s="30"/>
    </row>
    <row r="144" spans="1:7">
      <c r="A144" s="30"/>
      <c r="B144" s="261" t="s">
        <v>453</v>
      </c>
      <c r="C144" s="238">
        <v>144</v>
      </c>
      <c r="D144" s="242"/>
      <c r="E144" s="246" t="s">
        <v>211</v>
      </c>
      <c r="F144" s="178"/>
      <c r="G144" s="30"/>
    </row>
    <row r="145" spans="1:7">
      <c r="A145" s="30"/>
      <c r="B145" s="261" t="s">
        <v>453</v>
      </c>
      <c r="C145" s="238">
        <v>145</v>
      </c>
      <c r="D145" s="242"/>
      <c r="E145" s="246" t="s">
        <v>212</v>
      </c>
      <c r="F145" s="178"/>
      <c r="G145" s="30"/>
    </row>
    <row r="146" spans="1:7" ht="19" thickBot="1">
      <c r="A146" s="30"/>
      <c r="B146" s="261" t="s">
        <v>453</v>
      </c>
      <c r="C146" s="243">
        <v>146</v>
      </c>
      <c r="D146" s="242"/>
      <c r="E146" s="247" t="s">
        <v>213</v>
      </c>
      <c r="F146" s="89"/>
      <c r="G146" s="30"/>
    </row>
    <row r="147" spans="1:7">
      <c r="A147" s="30"/>
      <c r="B147" s="261" t="s">
        <v>453</v>
      </c>
      <c r="C147" s="236">
        <v>147</v>
      </c>
      <c r="D147" s="237"/>
      <c r="E147" s="245" t="s">
        <v>214</v>
      </c>
      <c r="F147" s="174"/>
      <c r="G147" s="30"/>
    </row>
    <row r="148" spans="1:7">
      <c r="A148" s="30"/>
      <c r="B148" s="261" t="s">
        <v>453</v>
      </c>
      <c r="C148" s="238">
        <v>148</v>
      </c>
      <c r="D148" s="242"/>
      <c r="E148" s="246" t="s">
        <v>215</v>
      </c>
      <c r="F148" s="178"/>
      <c r="G148" s="30"/>
    </row>
    <row r="149" spans="1:7">
      <c r="A149" s="30"/>
      <c r="B149" s="261" t="s">
        <v>453</v>
      </c>
      <c r="C149" s="238">
        <v>149</v>
      </c>
      <c r="D149" s="242"/>
      <c r="E149" s="246" t="s">
        <v>216</v>
      </c>
      <c r="F149" s="178"/>
      <c r="G149" s="30"/>
    </row>
    <row r="150" spans="1:7" ht="19" thickBot="1">
      <c r="A150" s="30"/>
      <c r="B150" s="262" t="s">
        <v>453</v>
      </c>
      <c r="C150" s="243">
        <v>150</v>
      </c>
      <c r="D150" s="242"/>
      <c r="E150" s="247" t="s">
        <v>217</v>
      </c>
      <c r="F150" s="89"/>
      <c r="G150" s="30"/>
    </row>
    <row r="151" spans="1:7" ht="12.75" customHeight="1">
      <c r="A151" s="30"/>
      <c r="B151" s="260" t="s">
        <v>453</v>
      </c>
      <c r="C151" s="236">
        <v>151</v>
      </c>
      <c r="D151" s="237"/>
      <c r="E151" s="6" t="s">
        <v>169</v>
      </c>
      <c r="F151" s="77"/>
      <c r="G151" s="30"/>
    </row>
    <row r="152" spans="1:7">
      <c r="A152" s="30"/>
      <c r="B152" s="261" t="s">
        <v>453</v>
      </c>
      <c r="C152" s="238">
        <v>152</v>
      </c>
      <c r="D152" s="242"/>
      <c r="E152" s="7" t="s">
        <v>180</v>
      </c>
      <c r="F152" s="176"/>
      <c r="G152" s="30"/>
    </row>
    <row r="153" spans="1:7">
      <c r="A153" s="30"/>
      <c r="B153" s="261" t="s">
        <v>453</v>
      </c>
      <c r="C153" s="238">
        <v>153</v>
      </c>
      <c r="D153" s="242"/>
      <c r="E153" s="248" t="s">
        <v>218</v>
      </c>
      <c r="F153" s="163"/>
      <c r="G153" s="30"/>
    </row>
    <row r="154" spans="1:7">
      <c r="A154" s="30"/>
      <c r="B154" s="261" t="s">
        <v>453</v>
      </c>
      <c r="C154" s="238">
        <v>154</v>
      </c>
      <c r="D154" s="242"/>
      <c r="E154" s="248" t="s">
        <v>219</v>
      </c>
      <c r="F154" s="163"/>
      <c r="G154" s="30"/>
    </row>
    <row r="155" spans="1:7">
      <c r="A155" s="30"/>
      <c r="B155" s="261" t="s">
        <v>453</v>
      </c>
      <c r="C155" s="238">
        <v>155</v>
      </c>
      <c r="D155" s="242"/>
      <c r="E155" s="248" t="s">
        <v>220</v>
      </c>
      <c r="F155" s="163"/>
      <c r="G155" s="30"/>
    </row>
    <row r="156" spans="1:7" ht="15" thickBot="1">
      <c r="A156" s="30"/>
      <c r="B156" s="262" t="s">
        <v>453</v>
      </c>
      <c r="C156" s="243">
        <v>156</v>
      </c>
      <c r="D156" s="242"/>
      <c r="E156" s="8" t="s">
        <v>181</v>
      </c>
      <c r="F156" s="177"/>
      <c r="G156" s="30"/>
    </row>
    <row r="157" spans="1:7" ht="23">
      <c r="A157" s="30"/>
      <c r="B157" s="257" t="s">
        <v>454</v>
      </c>
      <c r="C157" s="135">
        <v>157</v>
      </c>
      <c r="D157" s="22"/>
      <c r="E157" s="10" t="s">
        <v>166</v>
      </c>
      <c r="F157" s="281"/>
      <c r="G157" s="30"/>
    </row>
    <row r="158" spans="1:7" ht="18">
      <c r="A158" s="30"/>
      <c r="B158" s="258" t="s">
        <v>454</v>
      </c>
      <c r="C158" s="136">
        <v>158</v>
      </c>
      <c r="D158" s="23">
        <f>F175+F179+F183+F187+F191+F195+F199+F203+F207</f>
        <v>0</v>
      </c>
      <c r="E158" s="203" t="s">
        <v>40</v>
      </c>
      <c r="F158" s="163"/>
      <c r="G158" s="30"/>
    </row>
    <row r="159" spans="1:7">
      <c r="A159" s="30"/>
      <c r="B159" s="258" t="s">
        <v>454</v>
      </c>
      <c r="C159" s="136">
        <v>159</v>
      </c>
      <c r="D159" s="160"/>
      <c r="E159" s="27" t="s">
        <v>369</v>
      </c>
      <c r="F159" s="178"/>
      <c r="G159" s="30"/>
    </row>
    <row r="160" spans="1:7">
      <c r="A160" s="30"/>
      <c r="B160" s="258" t="s">
        <v>454</v>
      </c>
      <c r="C160" s="136">
        <v>160</v>
      </c>
      <c r="D160" s="24"/>
      <c r="E160" s="11" t="s">
        <v>167</v>
      </c>
      <c r="F160" s="178"/>
      <c r="G160" s="30"/>
    </row>
    <row r="161" spans="1:7">
      <c r="A161" s="30"/>
      <c r="B161" s="258" t="s">
        <v>454</v>
      </c>
      <c r="C161" s="136">
        <v>161</v>
      </c>
      <c r="D161" s="24"/>
      <c r="E161" s="11" t="s">
        <v>368</v>
      </c>
      <c r="F161" s="178"/>
      <c r="G161" s="30"/>
    </row>
    <row r="162" spans="1:7" ht="15">
      <c r="A162" s="30"/>
      <c r="B162" s="258" t="s">
        <v>454</v>
      </c>
      <c r="C162" s="136">
        <v>162</v>
      </c>
      <c r="D162" s="24"/>
      <c r="E162" s="11" t="s">
        <v>171</v>
      </c>
      <c r="F162" s="280"/>
      <c r="G162" s="30"/>
    </row>
    <row r="163" spans="1:7" ht="15">
      <c r="A163" s="30"/>
      <c r="B163" s="258" t="s">
        <v>454</v>
      </c>
      <c r="C163" s="136">
        <v>163</v>
      </c>
      <c r="D163" s="24"/>
      <c r="E163" s="11" t="s">
        <v>172</v>
      </c>
      <c r="F163" s="279"/>
      <c r="G163" s="30"/>
    </row>
    <row r="164" spans="1:7">
      <c r="A164" s="30"/>
      <c r="B164" s="258" t="s">
        <v>454</v>
      </c>
      <c r="C164" s="136">
        <v>164</v>
      </c>
      <c r="D164" s="24"/>
      <c r="E164" s="11" t="s">
        <v>173</v>
      </c>
      <c r="F164" s="88"/>
      <c r="G164" s="30"/>
    </row>
    <row r="165" spans="1:7" ht="19" thickBot="1">
      <c r="A165" s="30"/>
      <c r="B165" s="259" t="s">
        <v>454</v>
      </c>
      <c r="C165" s="137">
        <v>165</v>
      </c>
      <c r="D165" s="25"/>
      <c r="E165" s="12" t="s">
        <v>170</v>
      </c>
      <c r="F165" s="89"/>
      <c r="G165" s="30"/>
    </row>
    <row r="166" spans="1:7" ht="12.75" customHeight="1">
      <c r="A166" s="30"/>
      <c r="B166" s="257" t="s">
        <v>454</v>
      </c>
      <c r="C166" s="135">
        <v>166</v>
      </c>
      <c r="D166" s="22"/>
      <c r="E166" s="10" t="s">
        <v>174</v>
      </c>
      <c r="F166" s="161"/>
      <c r="G166" s="30"/>
    </row>
    <row r="167" spans="1:7">
      <c r="A167" s="30"/>
      <c r="B167" s="258" t="s">
        <v>454</v>
      </c>
      <c r="C167" s="136">
        <v>167</v>
      </c>
      <c r="D167" s="24"/>
      <c r="E167" s="11" t="s">
        <v>175</v>
      </c>
      <c r="F167" s="163"/>
      <c r="G167" s="30"/>
    </row>
    <row r="168" spans="1:7">
      <c r="A168" s="30"/>
      <c r="B168" s="258" t="s">
        <v>454</v>
      </c>
      <c r="C168" s="136">
        <v>168</v>
      </c>
      <c r="D168" s="24"/>
      <c r="E168" s="11" t="s">
        <v>176</v>
      </c>
      <c r="F168" s="163"/>
      <c r="G168" s="30"/>
    </row>
    <row r="169" spans="1:7">
      <c r="A169" s="30"/>
      <c r="B169" s="258" t="s">
        <v>454</v>
      </c>
      <c r="C169" s="136">
        <v>169</v>
      </c>
      <c r="D169" s="24"/>
      <c r="E169" s="11" t="s">
        <v>177</v>
      </c>
      <c r="F169" s="80"/>
      <c r="G169" s="30"/>
    </row>
    <row r="170" spans="1:7">
      <c r="A170" s="30"/>
      <c r="B170" s="258" t="s">
        <v>454</v>
      </c>
      <c r="C170" s="136">
        <v>170</v>
      </c>
      <c r="D170" s="24"/>
      <c r="E170" s="11" t="s">
        <v>178</v>
      </c>
      <c r="F170" s="176"/>
      <c r="G170" s="30"/>
    </row>
    <row r="171" spans="1:7" ht="15" thickBot="1">
      <c r="A171" s="30"/>
      <c r="B171" s="259" t="s">
        <v>454</v>
      </c>
      <c r="C171" s="137">
        <v>171</v>
      </c>
      <c r="D171" s="25"/>
      <c r="E171" s="12" t="s">
        <v>179</v>
      </c>
      <c r="F171" s="278"/>
      <c r="G171" s="30"/>
    </row>
    <row r="172" spans="1:7" ht="12.75" customHeight="1">
      <c r="A172" s="30"/>
      <c r="B172" s="257" t="s">
        <v>454</v>
      </c>
      <c r="C172" s="135">
        <v>172</v>
      </c>
      <c r="D172" s="22"/>
      <c r="E172" s="157" t="s">
        <v>185</v>
      </c>
      <c r="F172" s="174"/>
      <c r="G172" s="30"/>
    </row>
    <row r="173" spans="1:7">
      <c r="A173" s="30"/>
      <c r="B173" s="258" t="s">
        <v>454</v>
      </c>
      <c r="C173" s="136">
        <v>173</v>
      </c>
      <c r="D173" s="24"/>
      <c r="E173" s="158" t="s">
        <v>182</v>
      </c>
      <c r="F173" s="178"/>
      <c r="G173" s="30"/>
    </row>
    <row r="174" spans="1:7">
      <c r="A174" s="30"/>
      <c r="B174" s="258" t="s">
        <v>454</v>
      </c>
      <c r="C174" s="136">
        <v>174</v>
      </c>
      <c r="D174" s="24"/>
      <c r="E174" s="158" t="s">
        <v>183</v>
      </c>
      <c r="F174" s="178"/>
      <c r="G174" s="30"/>
    </row>
    <row r="175" spans="1:7" ht="19" thickBot="1">
      <c r="A175" s="30"/>
      <c r="B175" s="258" t="s">
        <v>454</v>
      </c>
      <c r="C175" s="137">
        <v>175</v>
      </c>
      <c r="D175" s="24"/>
      <c r="E175" s="213" t="s">
        <v>184</v>
      </c>
      <c r="F175" s="89"/>
      <c r="G175" s="30"/>
    </row>
    <row r="176" spans="1:7">
      <c r="A176" s="30"/>
      <c r="B176" s="258" t="s">
        <v>454</v>
      </c>
      <c r="C176" s="135">
        <v>176</v>
      </c>
      <c r="D176" s="22"/>
      <c r="E176" s="157" t="s">
        <v>186</v>
      </c>
      <c r="F176" s="174"/>
      <c r="G176" s="30"/>
    </row>
    <row r="177" spans="1:7">
      <c r="A177" s="30"/>
      <c r="B177" s="258" t="s">
        <v>454</v>
      </c>
      <c r="C177" s="136">
        <v>177</v>
      </c>
      <c r="D177" s="24"/>
      <c r="E177" s="158" t="s">
        <v>187</v>
      </c>
      <c r="F177" s="178"/>
      <c r="G177" s="30"/>
    </row>
    <row r="178" spans="1:7">
      <c r="A178" s="30"/>
      <c r="B178" s="258" t="s">
        <v>454</v>
      </c>
      <c r="C178" s="136">
        <v>178</v>
      </c>
      <c r="D178" s="24"/>
      <c r="E178" s="158" t="s">
        <v>188</v>
      </c>
      <c r="F178" s="178"/>
      <c r="G178" s="30"/>
    </row>
    <row r="179" spans="1:7" ht="19" thickBot="1">
      <c r="A179" s="30"/>
      <c r="B179" s="258" t="s">
        <v>454</v>
      </c>
      <c r="C179" s="137">
        <v>179</v>
      </c>
      <c r="D179" s="24"/>
      <c r="E179" s="213" t="s">
        <v>189</v>
      </c>
      <c r="F179" s="89"/>
      <c r="G179" s="30"/>
    </row>
    <row r="180" spans="1:7">
      <c r="A180" s="30"/>
      <c r="B180" s="258" t="s">
        <v>454</v>
      </c>
      <c r="C180" s="135">
        <v>180</v>
      </c>
      <c r="D180" s="22"/>
      <c r="E180" s="157" t="s">
        <v>190</v>
      </c>
      <c r="F180" s="174"/>
      <c r="G180" s="30"/>
    </row>
    <row r="181" spans="1:7">
      <c r="A181" s="30"/>
      <c r="B181" s="258" t="s">
        <v>454</v>
      </c>
      <c r="C181" s="136">
        <v>181</v>
      </c>
      <c r="D181" s="24"/>
      <c r="E181" s="158" t="s">
        <v>191</v>
      </c>
      <c r="F181" s="178"/>
      <c r="G181" s="30"/>
    </row>
    <row r="182" spans="1:7">
      <c r="A182" s="30"/>
      <c r="B182" s="258" t="s">
        <v>454</v>
      </c>
      <c r="C182" s="136">
        <v>182</v>
      </c>
      <c r="D182" s="24"/>
      <c r="E182" s="158" t="s">
        <v>192</v>
      </c>
      <c r="F182" s="178"/>
      <c r="G182" s="30"/>
    </row>
    <row r="183" spans="1:7" ht="19" thickBot="1">
      <c r="A183" s="30"/>
      <c r="B183" s="258" t="s">
        <v>454</v>
      </c>
      <c r="C183" s="137">
        <v>183</v>
      </c>
      <c r="D183" s="24"/>
      <c r="E183" s="213" t="s">
        <v>193</v>
      </c>
      <c r="F183" s="89"/>
      <c r="G183" s="30"/>
    </row>
    <row r="184" spans="1:7">
      <c r="A184" s="30"/>
      <c r="B184" s="258" t="s">
        <v>454</v>
      </c>
      <c r="C184" s="135">
        <v>184</v>
      </c>
      <c r="D184" s="22"/>
      <c r="E184" s="157" t="s">
        <v>194</v>
      </c>
      <c r="F184" s="90"/>
      <c r="G184" s="30"/>
    </row>
    <row r="185" spans="1:7">
      <c r="A185" s="30"/>
      <c r="B185" s="258" t="s">
        <v>454</v>
      </c>
      <c r="C185" s="136">
        <v>185</v>
      </c>
      <c r="D185" s="24"/>
      <c r="E185" s="158" t="s">
        <v>195</v>
      </c>
      <c r="F185" s="87"/>
      <c r="G185" s="30"/>
    </row>
    <row r="186" spans="1:7">
      <c r="A186" s="30"/>
      <c r="B186" s="258" t="s">
        <v>454</v>
      </c>
      <c r="C186" s="136">
        <v>186</v>
      </c>
      <c r="D186" s="24"/>
      <c r="E186" s="158" t="s">
        <v>196</v>
      </c>
      <c r="F186" s="87"/>
      <c r="G186" s="30"/>
    </row>
    <row r="187" spans="1:7" ht="19" thickBot="1">
      <c r="A187" s="30"/>
      <c r="B187" s="258" t="s">
        <v>454</v>
      </c>
      <c r="C187" s="137">
        <v>187</v>
      </c>
      <c r="D187" s="24"/>
      <c r="E187" s="213" t="s">
        <v>197</v>
      </c>
      <c r="F187" s="89"/>
      <c r="G187" s="30"/>
    </row>
    <row r="188" spans="1:7">
      <c r="A188" s="30"/>
      <c r="B188" s="258" t="s">
        <v>454</v>
      </c>
      <c r="C188" s="135">
        <v>188</v>
      </c>
      <c r="D188" s="22"/>
      <c r="E188" s="157" t="s">
        <v>198</v>
      </c>
      <c r="F188" s="90"/>
      <c r="G188" s="30"/>
    </row>
    <row r="189" spans="1:7">
      <c r="A189" s="30"/>
      <c r="B189" s="258" t="s">
        <v>454</v>
      </c>
      <c r="C189" s="136">
        <v>189</v>
      </c>
      <c r="D189" s="24"/>
      <c r="E189" s="158" t="s">
        <v>199</v>
      </c>
      <c r="F189" s="87"/>
      <c r="G189" s="30"/>
    </row>
    <row r="190" spans="1:7">
      <c r="A190" s="30"/>
      <c r="B190" s="258" t="s">
        <v>454</v>
      </c>
      <c r="C190" s="136">
        <v>190</v>
      </c>
      <c r="D190" s="24"/>
      <c r="E190" s="158" t="s">
        <v>200</v>
      </c>
      <c r="F190" s="87"/>
      <c r="G190" s="30"/>
    </row>
    <row r="191" spans="1:7" ht="19" thickBot="1">
      <c r="A191" s="30"/>
      <c r="B191" s="258" t="s">
        <v>454</v>
      </c>
      <c r="C191" s="137">
        <v>191</v>
      </c>
      <c r="D191" s="24"/>
      <c r="E191" s="213" t="s">
        <v>201</v>
      </c>
      <c r="F191" s="89"/>
      <c r="G191" s="30"/>
    </row>
    <row r="192" spans="1:7">
      <c r="A192" s="30"/>
      <c r="B192" s="258" t="s">
        <v>454</v>
      </c>
      <c r="C192" s="135">
        <v>192</v>
      </c>
      <c r="D192" s="22"/>
      <c r="E192" s="157" t="s">
        <v>202</v>
      </c>
      <c r="F192" s="90"/>
      <c r="G192" s="30"/>
    </row>
    <row r="193" spans="1:7">
      <c r="A193" s="30"/>
      <c r="B193" s="258" t="s">
        <v>454</v>
      </c>
      <c r="C193" s="136">
        <v>193</v>
      </c>
      <c r="D193" s="24"/>
      <c r="E193" s="158" t="s">
        <v>203</v>
      </c>
      <c r="F193" s="87"/>
      <c r="G193" s="30"/>
    </row>
    <row r="194" spans="1:7">
      <c r="A194" s="30"/>
      <c r="B194" s="258" t="s">
        <v>454</v>
      </c>
      <c r="C194" s="136">
        <v>194</v>
      </c>
      <c r="D194" s="24"/>
      <c r="E194" s="158" t="s">
        <v>204</v>
      </c>
      <c r="F194" s="87"/>
      <c r="G194" s="30"/>
    </row>
    <row r="195" spans="1:7" ht="19" thickBot="1">
      <c r="A195" s="30"/>
      <c r="B195" s="258" t="s">
        <v>454</v>
      </c>
      <c r="C195" s="137">
        <v>195</v>
      </c>
      <c r="D195" s="24"/>
      <c r="E195" s="213" t="s">
        <v>205</v>
      </c>
      <c r="F195" s="89"/>
      <c r="G195" s="30"/>
    </row>
    <row r="196" spans="1:7">
      <c r="A196" s="30"/>
      <c r="B196" s="258" t="s">
        <v>454</v>
      </c>
      <c r="C196" s="135">
        <v>196</v>
      </c>
      <c r="D196" s="22"/>
      <c r="E196" s="157" t="s">
        <v>206</v>
      </c>
      <c r="F196" s="90"/>
      <c r="G196" s="30"/>
    </row>
    <row r="197" spans="1:7">
      <c r="A197" s="30"/>
      <c r="B197" s="258" t="s">
        <v>454</v>
      </c>
      <c r="C197" s="136">
        <v>197</v>
      </c>
      <c r="D197" s="24"/>
      <c r="E197" s="158" t="s">
        <v>207</v>
      </c>
      <c r="F197" s="87"/>
      <c r="G197" s="30"/>
    </row>
    <row r="198" spans="1:7">
      <c r="A198" s="30"/>
      <c r="B198" s="258" t="s">
        <v>454</v>
      </c>
      <c r="C198" s="136">
        <v>198</v>
      </c>
      <c r="D198" s="24"/>
      <c r="E198" s="158" t="s">
        <v>208</v>
      </c>
      <c r="F198" s="87"/>
      <c r="G198" s="30"/>
    </row>
    <row r="199" spans="1:7" ht="19" thickBot="1">
      <c r="A199" s="30"/>
      <c r="B199" s="258" t="s">
        <v>454</v>
      </c>
      <c r="C199" s="137">
        <v>199</v>
      </c>
      <c r="D199" s="24"/>
      <c r="E199" s="213" t="s">
        <v>209</v>
      </c>
      <c r="F199" s="89"/>
      <c r="G199" s="30"/>
    </row>
    <row r="200" spans="1:7">
      <c r="A200" s="30"/>
      <c r="B200" s="258" t="s">
        <v>454</v>
      </c>
      <c r="C200" s="135">
        <v>200</v>
      </c>
      <c r="D200" s="22"/>
      <c r="E200" s="157" t="s">
        <v>210</v>
      </c>
      <c r="F200" s="90"/>
      <c r="G200" s="30"/>
    </row>
    <row r="201" spans="1:7">
      <c r="A201" s="30"/>
      <c r="B201" s="258" t="s">
        <v>454</v>
      </c>
      <c r="C201" s="136">
        <v>201</v>
      </c>
      <c r="D201" s="24"/>
      <c r="E201" s="158" t="s">
        <v>211</v>
      </c>
      <c r="F201" s="87"/>
      <c r="G201" s="30"/>
    </row>
    <row r="202" spans="1:7">
      <c r="A202" s="30"/>
      <c r="B202" s="258" t="s">
        <v>454</v>
      </c>
      <c r="C202" s="136">
        <v>202</v>
      </c>
      <c r="D202" s="24"/>
      <c r="E202" s="158" t="s">
        <v>212</v>
      </c>
      <c r="F202" s="87"/>
      <c r="G202" s="30"/>
    </row>
    <row r="203" spans="1:7" ht="19" thickBot="1">
      <c r="A203" s="30"/>
      <c r="B203" s="258" t="s">
        <v>454</v>
      </c>
      <c r="C203" s="137">
        <v>203</v>
      </c>
      <c r="D203" s="24"/>
      <c r="E203" s="213" t="s">
        <v>213</v>
      </c>
      <c r="F203" s="89"/>
      <c r="G203" s="30"/>
    </row>
    <row r="204" spans="1:7">
      <c r="A204" s="30"/>
      <c r="B204" s="258" t="s">
        <v>454</v>
      </c>
      <c r="C204" s="135">
        <v>204</v>
      </c>
      <c r="D204" s="22"/>
      <c r="E204" s="157" t="s">
        <v>214</v>
      </c>
      <c r="F204" s="90"/>
      <c r="G204" s="30"/>
    </row>
    <row r="205" spans="1:7">
      <c r="A205" s="30"/>
      <c r="B205" s="258" t="s">
        <v>454</v>
      </c>
      <c r="C205" s="136">
        <v>205</v>
      </c>
      <c r="D205" s="24"/>
      <c r="E205" s="158" t="s">
        <v>215</v>
      </c>
      <c r="F205" s="87"/>
      <c r="G205" s="30"/>
    </row>
    <row r="206" spans="1:7">
      <c r="A206" s="30"/>
      <c r="B206" s="258" t="s">
        <v>454</v>
      </c>
      <c r="C206" s="136">
        <v>206</v>
      </c>
      <c r="D206" s="24"/>
      <c r="E206" s="158" t="s">
        <v>216</v>
      </c>
      <c r="F206" s="87"/>
      <c r="G206" s="30"/>
    </row>
    <row r="207" spans="1:7" ht="19" thickBot="1">
      <c r="A207" s="30"/>
      <c r="B207" s="259" t="s">
        <v>454</v>
      </c>
      <c r="C207" s="137">
        <v>207</v>
      </c>
      <c r="D207" s="24"/>
      <c r="E207" s="213" t="s">
        <v>217</v>
      </c>
      <c r="F207" s="89"/>
      <c r="G207" s="30"/>
    </row>
    <row r="208" spans="1:7" ht="12.75" customHeight="1">
      <c r="A208" s="30"/>
      <c r="B208" s="257" t="s">
        <v>454</v>
      </c>
      <c r="C208" s="135">
        <v>208</v>
      </c>
      <c r="D208" s="22"/>
      <c r="E208" s="10" t="s">
        <v>169</v>
      </c>
      <c r="F208" s="175"/>
      <c r="G208" s="30"/>
    </row>
    <row r="209" spans="1:7">
      <c r="A209" s="30"/>
      <c r="B209" s="258" t="s">
        <v>454</v>
      </c>
      <c r="C209" s="136">
        <v>209</v>
      </c>
      <c r="D209" s="24"/>
      <c r="E209" s="11" t="s">
        <v>180</v>
      </c>
      <c r="F209" s="176"/>
      <c r="G209" s="30"/>
    </row>
    <row r="210" spans="1:7">
      <c r="A210" s="30"/>
      <c r="B210" s="258" t="s">
        <v>454</v>
      </c>
      <c r="C210" s="136">
        <v>210</v>
      </c>
      <c r="D210" s="24"/>
      <c r="E210" s="13" t="s">
        <v>218</v>
      </c>
      <c r="F210" s="163"/>
      <c r="G210" s="30"/>
    </row>
    <row r="211" spans="1:7">
      <c r="A211" s="30"/>
      <c r="B211" s="258" t="s">
        <v>454</v>
      </c>
      <c r="C211" s="136">
        <v>211</v>
      </c>
      <c r="D211" s="24"/>
      <c r="E211" s="13" t="s">
        <v>219</v>
      </c>
      <c r="F211" s="163"/>
      <c r="G211" s="30"/>
    </row>
    <row r="212" spans="1:7">
      <c r="A212" s="30"/>
      <c r="B212" s="258" t="s">
        <v>454</v>
      </c>
      <c r="C212" s="136">
        <v>212</v>
      </c>
      <c r="D212" s="24"/>
      <c r="E212" s="13" t="s">
        <v>220</v>
      </c>
      <c r="F212" s="163"/>
      <c r="G212" s="30"/>
    </row>
    <row r="213" spans="1:7" ht="15" thickBot="1">
      <c r="A213" s="30"/>
      <c r="B213" s="259" t="s">
        <v>454</v>
      </c>
      <c r="C213" s="137">
        <v>213</v>
      </c>
      <c r="D213" s="24"/>
      <c r="E213" s="12" t="s">
        <v>181</v>
      </c>
      <c r="F213" s="177"/>
      <c r="G213" s="30"/>
    </row>
    <row r="214" spans="1:7" ht="23">
      <c r="A214" s="30"/>
      <c r="B214" s="260" t="s">
        <v>455</v>
      </c>
      <c r="C214" s="236">
        <v>214</v>
      </c>
      <c r="D214" s="237"/>
      <c r="E214" s="6" t="s">
        <v>166</v>
      </c>
      <c r="F214" s="281"/>
      <c r="G214" s="30"/>
    </row>
    <row r="215" spans="1:7" ht="18">
      <c r="A215" s="30"/>
      <c r="B215" s="261" t="s">
        <v>455</v>
      </c>
      <c r="C215" s="238">
        <v>215</v>
      </c>
      <c r="D215" s="239">
        <f>F232+F236+F240+F244+F248+F252+F256+F260+F264</f>
        <v>0</v>
      </c>
      <c r="E215" s="202" t="s">
        <v>40</v>
      </c>
      <c r="F215" s="163"/>
      <c r="G215" s="30"/>
    </row>
    <row r="216" spans="1:7">
      <c r="A216" s="30"/>
      <c r="B216" s="261" t="s">
        <v>455</v>
      </c>
      <c r="C216" s="238">
        <v>216</v>
      </c>
      <c r="D216" s="240"/>
      <c r="E216" s="241" t="s">
        <v>369</v>
      </c>
      <c r="F216" s="178"/>
      <c r="G216" s="30"/>
    </row>
    <row r="217" spans="1:7">
      <c r="A217" s="30"/>
      <c r="B217" s="261" t="s">
        <v>455</v>
      </c>
      <c r="C217" s="238">
        <v>217</v>
      </c>
      <c r="D217" s="242"/>
      <c r="E217" s="7" t="s">
        <v>167</v>
      </c>
      <c r="F217" s="178"/>
      <c r="G217" s="30"/>
    </row>
    <row r="218" spans="1:7">
      <c r="A218" s="30"/>
      <c r="B218" s="261" t="s">
        <v>455</v>
      </c>
      <c r="C218" s="238">
        <v>218</v>
      </c>
      <c r="D218" s="242"/>
      <c r="E218" s="7" t="s">
        <v>368</v>
      </c>
      <c r="F218" s="178"/>
      <c r="G218" s="30"/>
    </row>
    <row r="219" spans="1:7" ht="15">
      <c r="A219" s="30"/>
      <c r="B219" s="261" t="s">
        <v>455</v>
      </c>
      <c r="C219" s="238">
        <v>219</v>
      </c>
      <c r="D219" s="242"/>
      <c r="E219" s="7" t="s">
        <v>171</v>
      </c>
      <c r="F219" s="280"/>
      <c r="G219" s="30"/>
    </row>
    <row r="220" spans="1:7" ht="15">
      <c r="A220" s="30"/>
      <c r="B220" s="261" t="s">
        <v>455</v>
      </c>
      <c r="C220" s="238">
        <v>220</v>
      </c>
      <c r="D220" s="242"/>
      <c r="E220" s="7" t="s">
        <v>172</v>
      </c>
      <c r="F220" s="279"/>
      <c r="G220" s="30"/>
    </row>
    <row r="221" spans="1:7">
      <c r="A221" s="30"/>
      <c r="B221" s="261" t="s">
        <v>455</v>
      </c>
      <c r="C221" s="238">
        <v>221</v>
      </c>
      <c r="D221" s="242"/>
      <c r="E221" s="7" t="s">
        <v>173</v>
      </c>
      <c r="F221" s="88"/>
      <c r="G221" s="30"/>
    </row>
    <row r="222" spans="1:7" ht="19" thickBot="1">
      <c r="A222" s="30"/>
      <c r="B222" s="262" t="s">
        <v>455</v>
      </c>
      <c r="C222" s="243">
        <v>222</v>
      </c>
      <c r="D222" s="244"/>
      <c r="E222" s="8" t="s">
        <v>170</v>
      </c>
      <c r="F222" s="89"/>
      <c r="G222" s="30"/>
    </row>
    <row r="223" spans="1:7" ht="12.75" customHeight="1">
      <c r="A223" s="30"/>
      <c r="B223" s="260" t="s">
        <v>455</v>
      </c>
      <c r="C223" s="236">
        <v>223</v>
      </c>
      <c r="D223" s="237"/>
      <c r="E223" s="6" t="s">
        <v>174</v>
      </c>
      <c r="F223" s="161"/>
      <c r="G223" s="30"/>
    </row>
    <row r="224" spans="1:7">
      <c r="A224" s="30"/>
      <c r="B224" s="261" t="s">
        <v>455</v>
      </c>
      <c r="C224" s="238">
        <v>224</v>
      </c>
      <c r="D224" s="242"/>
      <c r="E224" s="7" t="s">
        <v>175</v>
      </c>
      <c r="F224" s="163"/>
      <c r="G224" s="30"/>
    </row>
    <row r="225" spans="1:7">
      <c r="A225" s="30"/>
      <c r="B225" s="261" t="s">
        <v>455</v>
      </c>
      <c r="C225" s="238">
        <v>225</v>
      </c>
      <c r="D225" s="242"/>
      <c r="E225" s="7" t="s">
        <v>176</v>
      </c>
      <c r="F225" s="163"/>
      <c r="G225" s="30"/>
    </row>
    <row r="226" spans="1:7">
      <c r="A226" s="30"/>
      <c r="B226" s="261" t="s">
        <v>455</v>
      </c>
      <c r="C226" s="238">
        <v>226</v>
      </c>
      <c r="D226" s="242"/>
      <c r="E226" s="7" t="s">
        <v>177</v>
      </c>
      <c r="F226" s="80"/>
      <c r="G226" s="30"/>
    </row>
    <row r="227" spans="1:7">
      <c r="A227" s="30"/>
      <c r="B227" s="261" t="s">
        <v>455</v>
      </c>
      <c r="C227" s="238">
        <v>227</v>
      </c>
      <c r="D227" s="242"/>
      <c r="E227" s="7" t="s">
        <v>178</v>
      </c>
      <c r="F227" s="176"/>
      <c r="G227" s="30"/>
    </row>
    <row r="228" spans="1:7" ht="15" thickBot="1">
      <c r="A228" s="30"/>
      <c r="B228" s="262" t="s">
        <v>455</v>
      </c>
      <c r="C228" s="243">
        <v>228</v>
      </c>
      <c r="D228" s="244"/>
      <c r="E228" s="8" t="s">
        <v>179</v>
      </c>
      <c r="F228" s="86"/>
      <c r="G228" s="30"/>
    </row>
    <row r="229" spans="1:7" ht="12.75" customHeight="1">
      <c r="A229" s="30"/>
      <c r="B229" s="260" t="s">
        <v>455</v>
      </c>
      <c r="C229" s="236">
        <v>229</v>
      </c>
      <c r="D229" s="237"/>
      <c r="E229" s="245" t="s">
        <v>185</v>
      </c>
      <c r="F229" s="174"/>
      <c r="G229" s="30"/>
    </row>
    <row r="230" spans="1:7">
      <c r="A230" s="30"/>
      <c r="B230" s="261" t="s">
        <v>455</v>
      </c>
      <c r="C230" s="238">
        <v>230</v>
      </c>
      <c r="D230" s="242"/>
      <c r="E230" s="246" t="s">
        <v>182</v>
      </c>
      <c r="F230" s="178"/>
      <c r="G230" s="30"/>
    </row>
    <row r="231" spans="1:7">
      <c r="A231" s="30"/>
      <c r="B231" s="261" t="s">
        <v>455</v>
      </c>
      <c r="C231" s="238">
        <v>231</v>
      </c>
      <c r="D231" s="242"/>
      <c r="E231" s="246" t="s">
        <v>183</v>
      </c>
      <c r="F231" s="178"/>
      <c r="G231" s="30"/>
    </row>
    <row r="232" spans="1:7" ht="19" thickBot="1">
      <c r="A232" s="30"/>
      <c r="B232" s="261" t="s">
        <v>455</v>
      </c>
      <c r="C232" s="243">
        <v>232</v>
      </c>
      <c r="D232" s="242"/>
      <c r="E232" s="247" t="s">
        <v>184</v>
      </c>
      <c r="F232" s="89"/>
      <c r="G232" s="30"/>
    </row>
    <row r="233" spans="1:7">
      <c r="A233" s="30"/>
      <c r="B233" s="261" t="s">
        <v>455</v>
      </c>
      <c r="C233" s="236">
        <v>233</v>
      </c>
      <c r="D233" s="237"/>
      <c r="E233" s="245" t="s">
        <v>186</v>
      </c>
      <c r="F233" s="174"/>
      <c r="G233" s="30"/>
    </row>
    <row r="234" spans="1:7">
      <c r="A234" s="30"/>
      <c r="B234" s="261" t="s">
        <v>455</v>
      </c>
      <c r="C234" s="238">
        <v>234</v>
      </c>
      <c r="D234" s="242"/>
      <c r="E234" s="246" t="s">
        <v>187</v>
      </c>
      <c r="F234" s="178"/>
      <c r="G234" s="30"/>
    </row>
    <row r="235" spans="1:7">
      <c r="A235" s="30"/>
      <c r="B235" s="261" t="s">
        <v>455</v>
      </c>
      <c r="C235" s="238">
        <v>235</v>
      </c>
      <c r="D235" s="242"/>
      <c r="E235" s="246" t="s">
        <v>188</v>
      </c>
      <c r="F235" s="178"/>
      <c r="G235" s="30"/>
    </row>
    <row r="236" spans="1:7" ht="19" thickBot="1">
      <c r="A236" s="30"/>
      <c r="B236" s="261" t="s">
        <v>455</v>
      </c>
      <c r="C236" s="243">
        <v>236</v>
      </c>
      <c r="D236" s="242"/>
      <c r="E236" s="247" t="s">
        <v>189</v>
      </c>
      <c r="F236" s="89"/>
      <c r="G236" s="30"/>
    </row>
    <row r="237" spans="1:7">
      <c r="A237" s="30"/>
      <c r="B237" s="261" t="s">
        <v>455</v>
      </c>
      <c r="C237" s="236">
        <v>237</v>
      </c>
      <c r="D237" s="237"/>
      <c r="E237" s="245" t="s">
        <v>190</v>
      </c>
      <c r="F237" s="90"/>
      <c r="G237" s="30"/>
    </row>
    <row r="238" spans="1:7">
      <c r="A238" s="30"/>
      <c r="B238" s="261" t="s">
        <v>455</v>
      </c>
      <c r="C238" s="238">
        <v>238</v>
      </c>
      <c r="D238" s="242"/>
      <c r="E238" s="246" t="s">
        <v>191</v>
      </c>
      <c r="F238" s="87"/>
      <c r="G238" s="30"/>
    </row>
    <row r="239" spans="1:7">
      <c r="A239" s="30"/>
      <c r="B239" s="261" t="s">
        <v>455</v>
      </c>
      <c r="C239" s="238">
        <v>239</v>
      </c>
      <c r="D239" s="242"/>
      <c r="E239" s="246" t="s">
        <v>192</v>
      </c>
      <c r="F239" s="87"/>
      <c r="G239" s="30"/>
    </row>
    <row r="240" spans="1:7" ht="19" thickBot="1">
      <c r="A240" s="30"/>
      <c r="B240" s="261" t="s">
        <v>455</v>
      </c>
      <c r="C240" s="243">
        <v>240</v>
      </c>
      <c r="D240" s="242"/>
      <c r="E240" s="247" t="s">
        <v>193</v>
      </c>
      <c r="F240" s="89"/>
      <c r="G240" s="30"/>
    </row>
    <row r="241" spans="1:7">
      <c r="A241" s="30"/>
      <c r="B241" s="261" t="s">
        <v>455</v>
      </c>
      <c r="C241" s="236">
        <v>241</v>
      </c>
      <c r="D241" s="237"/>
      <c r="E241" s="245" t="s">
        <v>194</v>
      </c>
      <c r="F241" s="90"/>
      <c r="G241" s="30"/>
    </row>
    <row r="242" spans="1:7">
      <c r="A242" s="30"/>
      <c r="B242" s="261" t="s">
        <v>455</v>
      </c>
      <c r="C242" s="238">
        <v>242</v>
      </c>
      <c r="D242" s="242"/>
      <c r="E242" s="246" t="s">
        <v>195</v>
      </c>
      <c r="F242" s="87"/>
      <c r="G242" s="30"/>
    </row>
    <row r="243" spans="1:7">
      <c r="A243" s="30"/>
      <c r="B243" s="261" t="s">
        <v>455</v>
      </c>
      <c r="C243" s="238">
        <v>243</v>
      </c>
      <c r="D243" s="242"/>
      <c r="E243" s="246" t="s">
        <v>196</v>
      </c>
      <c r="F243" s="87"/>
      <c r="G243" s="30"/>
    </row>
    <row r="244" spans="1:7" ht="19" thickBot="1">
      <c r="A244" s="30"/>
      <c r="B244" s="261" t="s">
        <v>455</v>
      </c>
      <c r="C244" s="243">
        <v>244</v>
      </c>
      <c r="D244" s="242"/>
      <c r="E244" s="247" t="s">
        <v>197</v>
      </c>
      <c r="F244" s="89"/>
      <c r="G244" s="30"/>
    </row>
    <row r="245" spans="1:7">
      <c r="A245" s="30"/>
      <c r="B245" s="261" t="s">
        <v>455</v>
      </c>
      <c r="C245" s="236">
        <v>245</v>
      </c>
      <c r="D245" s="237"/>
      <c r="E245" s="245" t="s">
        <v>198</v>
      </c>
      <c r="F245" s="90"/>
      <c r="G245" s="30"/>
    </row>
    <row r="246" spans="1:7">
      <c r="A246" s="30"/>
      <c r="B246" s="261" t="s">
        <v>455</v>
      </c>
      <c r="C246" s="238">
        <v>246</v>
      </c>
      <c r="D246" s="242"/>
      <c r="E246" s="246" t="s">
        <v>199</v>
      </c>
      <c r="F246" s="87"/>
      <c r="G246" s="30"/>
    </row>
    <row r="247" spans="1:7">
      <c r="A247" s="30"/>
      <c r="B247" s="261" t="s">
        <v>455</v>
      </c>
      <c r="C247" s="238">
        <v>247</v>
      </c>
      <c r="D247" s="242"/>
      <c r="E247" s="246" t="s">
        <v>200</v>
      </c>
      <c r="F247" s="87"/>
      <c r="G247" s="30"/>
    </row>
    <row r="248" spans="1:7" ht="19" thickBot="1">
      <c r="A248" s="30"/>
      <c r="B248" s="261" t="s">
        <v>455</v>
      </c>
      <c r="C248" s="243">
        <v>248</v>
      </c>
      <c r="D248" s="242"/>
      <c r="E248" s="247" t="s">
        <v>201</v>
      </c>
      <c r="F248" s="89"/>
      <c r="G248" s="30"/>
    </row>
    <row r="249" spans="1:7">
      <c r="A249" s="30"/>
      <c r="B249" s="261" t="s">
        <v>455</v>
      </c>
      <c r="C249" s="236">
        <v>249</v>
      </c>
      <c r="D249" s="237"/>
      <c r="E249" s="245" t="s">
        <v>202</v>
      </c>
      <c r="F249" s="90"/>
      <c r="G249" s="30"/>
    </row>
    <row r="250" spans="1:7">
      <c r="A250" s="30"/>
      <c r="B250" s="261" t="s">
        <v>455</v>
      </c>
      <c r="C250" s="238">
        <v>250</v>
      </c>
      <c r="D250" s="242"/>
      <c r="E250" s="246" t="s">
        <v>203</v>
      </c>
      <c r="F250" s="87"/>
      <c r="G250" s="30"/>
    </row>
    <row r="251" spans="1:7">
      <c r="A251" s="30"/>
      <c r="B251" s="261" t="s">
        <v>455</v>
      </c>
      <c r="C251" s="238">
        <v>251</v>
      </c>
      <c r="D251" s="242"/>
      <c r="E251" s="246" t="s">
        <v>204</v>
      </c>
      <c r="F251" s="87"/>
      <c r="G251" s="30"/>
    </row>
    <row r="252" spans="1:7" ht="19" thickBot="1">
      <c r="A252" s="30"/>
      <c r="B252" s="261" t="s">
        <v>455</v>
      </c>
      <c r="C252" s="243">
        <v>252</v>
      </c>
      <c r="D252" s="242"/>
      <c r="E252" s="247" t="s">
        <v>205</v>
      </c>
      <c r="F252" s="89"/>
      <c r="G252" s="30"/>
    </row>
    <row r="253" spans="1:7">
      <c r="A253" s="30"/>
      <c r="B253" s="261" t="s">
        <v>455</v>
      </c>
      <c r="C253" s="236">
        <v>253</v>
      </c>
      <c r="D253" s="237"/>
      <c r="E253" s="245" t="s">
        <v>206</v>
      </c>
      <c r="F253" s="90"/>
      <c r="G253" s="30"/>
    </row>
    <row r="254" spans="1:7">
      <c r="A254" s="30"/>
      <c r="B254" s="261" t="s">
        <v>455</v>
      </c>
      <c r="C254" s="238">
        <v>254</v>
      </c>
      <c r="D254" s="242"/>
      <c r="E254" s="246" t="s">
        <v>207</v>
      </c>
      <c r="F254" s="87"/>
      <c r="G254" s="30"/>
    </row>
    <row r="255" spans="1:7">
      <c r="A255" s="30"/>
      <c r="B255" s="261" t="s">
        <v>455</v>
      </c>
      <c r="C255" s="238">
        <v>255</v>
      </c>
      <c r="D255" s="242"/>
      <c r="E255" s="246" t="s">
        <v>208</v>
      </c>
      <c r="F255" s="87"/>
      <c r="G255" s="30"/>
    </row>
    <row r="256" spans="1:7" ht="19" thickBot="1">
      <c r="A256" s="30"/>
      <c r="B256" s="261" t="s">
        <v>455</v>
      </c>
      <c r="C256" s="243">
        <v>256</v>
      </c>
      <c r="D256" s="242"/>
      <c r="E256" s="247" t="s">
        <v>209</v>
      </c>
      <c r="F256" s="89"/>
      <c r="G256" s="30"/>
    </row>
    <row r="257" spans="1:7">
      <c r="A257" s="30"/>
      <c r="B257" s="261" t="s">
        <v>455</v>
      </c>
      <c r="C257" s="236">
        <v>257</v>
      </c>
      <c r="D257" s="237"/>
      <c r="E257" s="245" t="s">
        <v>210</v>
      </c>
      <c r="F257" s="90"/>
      <c r="G257" s="30"/>
    </row>
    <row r="258" spans="1:7">
      <c r="A258" s="30"/>
      <c r="B258" s="261" t="s">
        <v>455</v>
      </c>
      <c r="C258" s="238">
        <v>258</v>
      </c>
      <c r="D258" s="242"/>
      <c r="E258" s="246" t="s">
        <v>211</v>
      </c>
      <c r="F258" s="87"/>
      <c r="G258" s="30"/>
    </row>
    <row r="259" spans="1:7">
      <c r="A259" s="30"/>
      <c r="B259" s="261" t="s">
        <v>455</v>
      </c>
      <c r="C259" s="238">
        <v>259</v>
      </c>
      <c r="D259" s="242"/>
      <c r="E259" s="246" t="s">
        <v>212</v>
      </c>
      <c r="F259" s="87"/>
      <c r="G259" s="30"/>
    </row>
    <row r="260" spans="1:7" ht="19" thickBot="1">
      <c r="A260" s="30"/>
      <c r="B260" s="261" t="s">
        <v>455</v>
      </c>
      <c r="C260" s="243">
        <v>260</v>
      </c>
      <c r="D260" s="242"/>
      <c r="E260" s="247" t="s">
        <v>213</v>
      </c>
      <c r="F260" s="89"/>
      <c r="G260" s="30"/>
    </row>
    <row r="261" spans="1:7">
      <c r="A261" s="30"/>
      <c r="B261" s="261" t="s">
        <v>455</v>
      </c>
      <c r="C261" s="236">
        <v>261</v>
      </c>
      <c r="D261" s="237"/>
      <c r="E261" s="245" t="s">
        <v>214</v>
      </c>
      <c r="F261" s="90"/>
      <c r="G261" s="30"/>
    </row>
    <row r="262" spans="1:7">
      <c r="A262" s="30"/>
      <c r="B262" s="261" t="s">
        <v>455</v>
      </c>
      <c r="C262" s="238">
        <v>262</v>
      </c>
      <c r="D262" s="242"/>
      <c r="E262" s="246" t="s">
        <v>215</v>
      </c>
      <c r="F262" s="87"/>
      <c r="G262" s="30"/>
    </row>
    <row r="263" spans="1:7">
      <c r="A263" s="30"/>
      <c r="B263" s="261" t="s">
        <v>455</v>
      </c>
      <c r="C263" s="238">
        <v>263</v>
      </c>
      <c r="D263" s="242"/>
      <c r="E263" s="246" t="s">
        <v>216</v>
      </c>
      <c r="F263" s="87"/>
      <c r="G263" s="30"/>
    </row>
    <row r="264" spans="1:7" ht="19" thickBot="1">
      <c r="A264" s="30"/>
      <c r="B264" s="262" t="s">
        <v>455</v>
      </c>
      <c r="C264" s="243">
        <v>264</v>
      </c>
      <c r="D264" s="242"/>
      <c r="E264" s="247" t="s">
        <v>217</v>
      </c>
      <c r="F264" s="89"/>
      <c r="G264" s="30"/>
    </row>
    <row r="265" spans="1:7" ht="12.75" customHeight="1">
      <c r="A265" s="30"/>
      <c r="B265" s="260" t="s">
        <v>455</v>
      </c>
      <c r="C265" s="236">
        <v>265</v>
      </c>
      <c r="D265" s="237"/>
      <c r="E265" s="6" t="s">
        <v>169</v>
      </c>
      <c r="F265" s="175"/>
      <c r="G265" s="30"/>
    </row>
    <row r="266" spans="1:7">
      <c r="A266" s="30"/>
      <c r="B266" s="261" t="s">
        <v>455</v>
      </c>
      <c r="C266" s="238">
        <v>266</v>
      </c>
      <c r="D266" s="242"/>
      <c r="E266" s="7" t="s">
        <v>180</v>
      </c>
      <c r="F266" s="176"/>
      <c r="G266" s="30"/>
    </row>
    <row r="267" spans="1:7">
      <c r="A267" s="30"/>
      <c r="B267" s="261" t="s">
        <v>455</v>
      </c>
      <c r="C267" s="238">
        <v>267</v>
      </c>
      <c r="D267" s="242"/>
      <c r="E267" s="248" t="s">
        <v>218</v>
      </c>
      <c r="F267" s="163"/>
      <c r="G267" s="30"/>
    </row>
    <row r="268" spans="1:7">
      <c r="A268" s="30"/>
      <c r="B268" s="261" t="s">
        <v>455</v>
      </c>
      <c r="C268" s="238">
        <v>268</v>
      </c>
      <c r="D268" s="242"/>
      <c r="E268" s="248" t="s">
        <v>219</v>
      </c>
      <c r="F268" s="163"/>
      <c r="G268" s="30"/>
    </row>
    <row r="269" spans="1:7">
      <c r="A269" s="30"/>
      <c r="B269" s="261" t="s">
        <v>455</v>
      </c>
      <c r="C269" s="238">
        <v>269</v>
      </c>
      <c r="D269" s="242"/>
      <c r="E269" s="248" t="s">
        <v>220</v>
      </c>
      <c r="F269" s="163"/>
      <c r="G269" s="30"/>
    </row>
    <row r="270" spans="1:7" ht="15" thickBot="1">
      <c r="A270" s="30"/>
      <c r="B270" s="262" t="s">
        <v>455</v>
      </c>
      <c r="C270" s="243">
        <v>270</v>
      </c>
      <c r="D270" s="242"/>
      <c r="E270" s="8" t="s">
        <v>181</v>
      </c>
      <c r="F270" s="177"/>
      <c r="G270" s="30"/>
    </row>
    <row r="271" spans="1:7" ht="23">
      <c r="A271" s="30"/>
      <c r="B271" s="257" t="s">
        <v>456</v>
      </c>
      <c r="C271" s="135">
        <v>271</v>
      </c>
      <c r="D271" s="22"/>
      <c r="E271" s="10" t="s">
        <v>166</v>
      </c>
      <c r="F271" s="281"/>
      <c r="G271" s="30"/>
    </row>
    <row r="272" spans="1:7" ht="18">
      <c r="A272" s="30"/>
      <c r="B272" s="258" t="s">
        <v>456</v>
      </c>
      <c r="C272" s="136">
        <v>272</v>
      </c>
      <c r="D272" s="23">
        <f>F289+F293+F297+F301+F305+F309+F313+F317+F321</f>
        <v>0</v>
      </c>
      <c r="E272" s="203" t="s">
        <v>40</v>
      </c>
      <c r="F272" s="163"/>
      <c r="G272" s="30"/>
    </row>
    <row r="273" spans="1:7">
      <c r="A273" s="30"/>
      <c r="B273" s="258" t="s">
        <v>456</v>
      </c>
      <c r="C273" s="136">
        <v>273</v>
      </c>
      <c r="D273" s="160"/>
      <c r="E273" s="27" t="s">
        <v>369</v>
      </c>
      <c r="F273" s="178"/>
      <c r="G273" s="30"/>
    </row>
    <row r="274" spans="1:7">
      <c r="A274" s="30"/>
      <c r="B274" s="258" t="s">
        <v>456</v>
      </c>
      <c r="C274" s="136">
        <v>274</v>
      </c>
      <c r="D274" s="24"/>
      <c r="E274" s="11" t="s">
        <v>167</v>
      </c>
      <c r="F274" s="178"/>
      <c r="G274" s="30"/>
    </row>
    <row r="275" spans="1:7">
      <c r="A275" s="30"/>
      <c r="B275" s="258" t="s">
        <v>456</v>
      </c>
      <c r="C275" s="136">
        <v>275</v>
      </c>
      <c r="D275" s="24"/>
      <c r="E275" s="11" t="s">
        <v>368</v>
      </c>
      <c r="F275" s="178"/>
      <c r="G275" s="30"/>
    </row>
    <row r="276" spans="1:7" ht="15">
      <c r="A276" s="30"/>
      <c r="B276" s="258" t="s">
        <v>456</v>
      </c>
      <c r="C276" s="136">
        <v>276</v>
      </c>
      <c r="D276" s="24"/>
      <c r="E276" s="11" t="s">
        <v>171</v>
      </c>
      <c r="F276" s="280"/>
      <c r="G276" s="30"/>
    </row>
    <row r="277" spans="1:7" ht="15">
      <c r="A277" s="30"/>
      <c r="B277" s="258" t="s">
        <v>456</v>
      </c>
      <c r="C277" s="136">
        <v>277</v>
      </c>
      <c r="D277" s="24"/>
      <c r="E277" s="11" t="s">
        <v>172</v>
      </c>
      <c r="F277" s="279"/>
      <c r="G277" s="30"/>
    </row>
    <row r="278" spans="1:7">
      <c r="A278" s="30"/>
      <c r="B278" s="258" t="s">
        <v>456</v>
      </c>
      <c r="C278" s="136">
        <v>278</v>
      </c>
      <c r="D278" s="24"/>
      <c r="E278" s="11" t="s">
        <v>173</v>
      </c>
      <c r="F278" s="88"/>
      <c r="G278" s="30"/>
    </row>
    <row r="279" spans="1:7" ht="19" thickBot="1">
      <c r="A279" s="30"/>
      <c r="B279" s="259" t="s">
        <v>456</v>
      </c>
      <c r="C279" s="137">
        <v>279</v>
      </c>
      <c r="D279" s="25"/>
      <c r="E279" s="12" t="s">
        <v>170</v>
      </c>
      <c r="F279" s="89"/>
      <c r="G279" s="30"/>
    </row>
    <row r="280" spans="1:7" ht="12.75" customHeight="1">
      <c r="A280" s="30"/>
      <c r="B280" s="257" t="s">
        <v>456</v>
      </c>
      <c r="C280" s="135">
        <v>280</v>
      </c>
      <c r="D280" s="22"/>
      <c r="E280" s="10" t="s">
        <v>174</v>
      </c>
      <c r="F280" s="161"/>
      <c r="G280" s="30"/>
    </row>
    <row r="281" spans="1:7">
      <c r="A281" s="30"/>
      <c r="B281" s="258" t="s">
        <v>456</v>
      </c>
      <c r="C281" s="136">
        <v>281</v>
      </c>
      <c r="D281" s="24"/>
      <c r="E281" s="11" t="s">
        <v>175</v>
      </c>
      <c r="F281" s="163"/>
      <c r="G281" s="30"/>
    </row>
    <row r="282" spans="1:7">
      <c r="A282" s="30"/>
      <c r="B282" s="258" t="s">
        <v>456</v>
      </c>
      <c r="C282" s="136">
        <v>282</v>
      </c>
      <c r="D282" s="24"/>
      <c r="E282" s="11" t="s">
        <v>176</v>
      </c>
      <c r="F282" s="163"/>
      <c r="G282" s="30"/>
    </row>
    <row r="283" spans="1:7">
      <c r="A283" s="30"/>
      <c r="B283" s="258" t="s">
        <v>456</v>
      </c>
      <c r="C283" s="136">
        <v>283</v>
      </c>
      <c r="D283" s="24"/>
      <c r="E283" s="11" t="s">
        <v>177</v>
      </c>
      <c r="F283" s="80"/>
      <c r="G283" s="30"/>
    </row>
    <row r="284" spans="1:7">
      <c r="A284" s="30"/>
      <c r="B284" s="258" t="s">
        <v>456</v>
      </c>
      <c r="C284" s="136">
        <v>284</v>
      </c>
      <c r="D284" s="24"/>
      <c r="E284" s="11" t="s">
        <v>178</v>
      </c>
      <c r="F284" s="176"/>
      <c r="G284" s="30"/>
    </row>
    <row r="285" spans="1:7" ht="15" thickBot="1">
      <c r="A285" s="30"/>
      <c r="B285" s="259" t="s">
        <v>456</v>
      </c>
      <c r="C285" s="137">
        <v>285</v>
      </c>
      <c r="D285" s="25"/>
      <c r="E285" s="12" t="s">
        <v>179</v>
      </c>
      <c r="F285" s="278"/>
      <c r="G285" s="30"/>
    </row>
    <row r="286" spans="1:7" ht="12.75" customHeight="1">
      <c r="A286" s="30"/>
      <c r="B286" s="257" t="s">
        <v>456</v>
      </c>
      <c r="C286" s="135">
        <v>286</v>
      </c>
      <c r="D286" s="22"/>
      <c r="E286" s="157" t="s">
        <v>185</v>
      </c>
      <c r="F286" s="174"/>
      <c r="G286" s="30"/>
    </row>
    <row r="287" spans="1:7">
      <c r="A287" s="30"/>
      <c r="B287" s="258" t="s">
        <v>456</v>
      </c>
      <c r="C287" s="136">
        <v>287</v>
      </c>
      <c r="D287" s="24"/>
      <c r="E287" s="158" t="s">
        <v>182</v>
      </c>
      <c r="F287" s="178"/>
      <c r="G287" s="30"/>
    </row>
    <row r="288" spans="1:7">
      <c r="A288" s="30"/>
      <c r="B288" s="258" t="s">
        <v>456</v>
      </c>
      <c r="C288" s="136">
        <v>288</v>
      </c>
      <c r="D288" s="24"/>
      <c r="E288" s="158" t="s">
        <v>183</v>
      </c>
      <c r="F288" s="178"/>
      <c r="G288" s="30"/>
    </row>
    <row r="289" spans="1:7" ht="19" thickBot="1">
      <c r="A289" s="30"/>
      <c r="B289" s="258" t="s">
        <v>456</v>
      </c>
      <c r="C289" s="137">
        <v>289</v>
      </c>
      <c r="D289" s="24"/>
      <c r="E289" s="213" t="s">
        <v>184</v>
      </c>
      <c r="F289" s="89"/>
      <c r="G289" s="30"/>
    </row>
    <row r="290" spans="1:7">
      <c r="A290" s="30"/>
      <c r="B290" s="258" t="s">
        <v>456</v>
      </c>
      <c r="C290" s="135">
        <v>290</v>
      </c>
      <c r="D290" s="22"/>
      <c r="E290" s="157" t="s">
        <v>186</v>
      </c>
      <c r="F290" s="174"/>
      <c r="G290" s="30"/>
    </row>
    <row r="291" spans="1:7">
      <c r="A291" s="30"/>
      <c r="B291" s="258" t="s">
        <v>456</v>
      </c>
      <c r="C291" s="136">
        <v>291</v>
      </c>
      <c r="D291" s="24"/>
      <c r="E291" s="158" t="s">
        <v>187</v>
      </c>
      <c r="F291" s="178"/>
      <c r="G291" s="30"/>
    </row>
    <row r="292" spans="1:7">
      <c r="A292" s="30"/>
      <c r="B292" s="258" t="s">
        <v>456</v>
      </c>
      <c r="C292" s="136">
        <v>292</v>
      </c>
      <c r="D292" s="24"/>
      <c r="E292" s="158" t="s">
        <v>188</v>
      </c>
      <c r="F292" s="178"/>
      <c r="G292" s="30"/>
    </row>
    <row r="293" spans="1:7" ht="19" thickBot="1">
      <c r="A293" s="30"/>
      <c r="B293" s="258" t="s">
        <v>456</v>
      </c>
      <c r="C293" s="137">
        <v>293</v>
      </c>
      <c r="D293" s="24"/>
      <c r="E293" s="213" t="s">
        <v>189</v>
      </c>
      <c r="F293" s="89"/>
      <c r="G293" s="30"/>
    </row>
    <row r="294" spans="1:7">
      <c r="A294" s="30"/>
      <c r="B294" s="258" t="s">
        <v>456</v>
      </c>
      <c r="C294" s="135">
        <v>294</v>
      </c>
      <c r="D294" s="22"/>
      <c r="E294" s="157" t="s">
        <v>190</v>
      </c>
      <c r="F294" s="90"/>
      <c r="G294" s="30"/>
    </row>
    <row r="295" spans="1:7">
      <c r="A295" s="30"/>
      <c r="B295" s="258" t="s">
        <v>456</v>
      </c>
      <c r="C295" s="136">
        <v>295</v>
      </c>
      <c r="D295" s="24"/>
      <c r="E295" s="158" t="s">
        <v>191</v>
      </c>
      <c r="F295" s="87"/>
      <c r="G295" s="30"/>
    </row>
    <row r="296" spans="1:7">
      <c r="A296" s="30"/>
      <c r="B296" s="258" t="s">
        <v>456</v>
      </c>
      <c r="C296" s="136">
        <v>296</v>
      </c>
      <c r="D296" s="24"/>
      <c r="E296" s="158" t="s">
        <v>192</v>
      </c>
      <c r="F296" s="87"/>
      <c r="G296" s="30"/>
    </row>
    <row r="297" spans="1:7" ht="19" thickBot="1">
      <c r="A297" s="30"/>
      <c r="B297" s="258" t="s">
        <v>456</v>
      </c>
      <c r="C297" s="137">
        <v>297</v>
      </c>
      <c r="D297" s="24"/>
      <c r="E297" s="213" t="s">
        <v>193</v>
      </c>
      <c r="F297" s="89"/>
      <c r="G297" s="30"/>
    </row>
    <row r="298" spans="1:7">
      <c r="A298" s="30"/>
      <c r="B298" s="258" t="s">
        <v>456</v>
      </c>
      <c r="C298" s="135">
        <v>298</v>
      </c>
      <c r="D298" s="22"/>
      <c r="E298" s="157" t="s">
        <v>194</v>
      </c>
      <c r="F298" s="90"/>
      <c r="G298" s="30"/>
    </row>
    <row r="299" spans="1:7">
      <c r="A299" s="30"/>
      <c r="B299" s="258" t="s">
        <v>456</v>
      </c>
      <c r="C299" s="136">
        <v>299</v>
      </c>
      <c r="D299" s="24"/>
      <c r="E299" s="158" t="s">
        <v>195</v>
      </c>
      <c r="F299" s="87"/>
      <c r="G299" s="30"/>
    </row>
    <row r="300" spans="1:7">
      <c r="A300" s="30"/>
      <c r="B300" s="258" t="s">
        <v>456</v>
      </c>
      <c r="C300" s="136">
        <v>300</v>
      </c>
      <c r="D300" s="24"/>
      <c r="E300" s="158" t="s">
        <v>196</v>
      </c>
      <c r="F300" s="87"/>
      <c r="G300" s="30"/>
    </row>
    <row r="301" spans="1:7" ht="19" thickBot="1">
      <c r="A301" s="30"/>
      <c r="B301" s="258" t="s">
        <v>456</v>
      </c>
      <c r="C301" s="137">
        <v>301</v>
      </c>
      <c r="D301" s="24"/>
      <c r="E301" s="213" t="s">
        <v>197</v>
      </c>
      <c r="F301" s="89"/>
      <c r="G301" s="30"/>
    </row>
    <row r="302" spans="1:7">
      <c r="A302" s="30"/>
      <c r="B302" s="258" t="s">
        <v>456</v>
      </c>
      <c r="C302" s="135">
        <v>302</v>
      </c>
      <c r="D302" s="22"/>
      <c r="E302" s="157" t="s">
        <v>198</v>
      </c>
      <c r="F302" s="90"/>
      <c r="G302" s="30"/>
    </row>
    <row r="303" spans="1:7">
      <c r="A303" s="30"/>
      <c r="B303" s="258" t="s">
        <v>456</v>
      </c>
      <c r="C303" s="136">
        <v>303</v>
      </c>
      <c r="D303" s="24"/>
      <c r="E303" s="158" t="s">
        <v>199</v>
      </c>
      <c r="F303" s="87"/>
      <c r="G303" s="30"/>
    </row>
    <row r="304" spans="1:7">
      <c r="A304" s="30"/>
      <c r="B304" s="258" t="s">
        <v>456</v>
      </c>
      <c r="C304" s="136">
        <v>304</v>
      </c>
      <c r="D304" s="24"/>
      <c r="E304" s="158" t="s">
        <v>200</v>
      </c>
      <c r="F304" s="87"/>
      <c r="G304" s="30"/>
    </row>
    <row r="305" spans="1:7" ht="19" thickBot="1">
      <c r="A305" s="30"/>
      <c r="B305" s="258" t="s">
        <v>456</v>
      </c>
      <c r="C305" s="137">
        <v>305</v>
      </c>
      <c r="D305" s="24"/>
      <c r="E305" s="213" t="s">
        <v>201</v>
      </c>
      <c r="F305" s="89"/>
      <c r="G305" s="30"/>
    </row>
    <row r="306" spans="1:7">
      <c r="A306" s="30"/>
      <c r="B306" s="258" t="s">
        <v>456</v>
      </c>
      <c r="C306" s="135">
        <v>306</v>
      </c>
      <c r="D306" s="22"/>
      <c r="E306" s="157" t="s">
        <v>202</v>
      </c>
      <c r="F306" s="90"/>
      <c r="G306" s="30"/>
    </row>
    <row r="307" spans="1:7">
      <c r="A307" s="30"/>
      <c r="B307" s="258" t="s">
        <v>456</v>
      </c>
      <c r="C307" s="136">
        <v>307</v>
      </c>
      <c r="D307" s="24"/>
      <c r="E307" s="158" t="s">
        <v>203</v>
      </c>
      <c r="F307" s="87"/>
      <c r="G307" s="30"/>
    </row>
    <row r="308" spans="1:7">
      <c r="A308" s="30"/>
      <c r="B308" s="258" t="s">
        <v>456</v>
      </c>
      <c r="C308" s="136">
        <v>308</v>
      </c>
      <c r="D308" s="24"/>
      <c r="E308" s="158" t="s">
        <v>204</v>
      </c>
      <c r="F308" s="87"/>
      <c r="G308" s="30"/>
    </row>
    <row r="309" spans="1:7" ht="19" thickBot="1">
      <c r="A309" s="30"/>
      <c r="B309" s="258" t="s">
        <v>456</v>
      </c>
      <c r="C309" s="137">
        <v>309</v>
      </c>
      <c r="D309" s="24"/>
      <c r="E309" s="213" t="s">
        <v>205</v>
      </c>
      <c r="F309" s="89"/>
      <c r="G309" s="30"/>
    </row>
    <row r="310" spans="1:7">
      <c r="A310" s="30"/>
      <c r="B310" s="258" t="s">
        <v>456</v>
      </c>
      <c r="C310" s="135">
        <v>310</v>
      </c>
      <c r="D310" s="22"/>
      <c r="E310" s="157" t="s">
        <v>206</v>
      </c>
      <c r="F310" s="90"/>
      <c r="G310" s="30"/>
    </row>
    <row r="311" spans="1:7">
      <c r="A311" s="30"/>
      <c r="B311" s="258" t="s">
        <v>456</v>
      </c>
      <c r="C311" s="136">
        <v>311</v>
      </c>
      <c r="D311" s="24"/>
      <c r="E311" s="158" t="s">
        <v>207</v>
      </c>
      <c r="F311" s="87"/>
      <c r="G311" s="30"/>
    </row>
    <row r="312" spans="1:7">
      <c r="A312" s="30"/>
      <c r="B312" s="258" t="s">
        <v>456</v>
      </c>
      <c r="C312" s="136">
        <v>312</v>
      </c>
      <c r="D312" s="24"/>
      <c r="E312" s="158" t="s">
        <v>208</v>
      </c>
      <c r="F312" s="87"/>
      <c r="G312" s="30"/>
    </row>
    <row r="313" spans="1:7" ht="19" thickBot="1">
      <c r="A313" s="30"/>
      <c r="B313" s="258" t="s">
        <v>456</v>
      </c>
      <c r="C313" s="137">
        <v>313</v>
      </c>
      <c r="D313" s="24"/>
      <c r="E313" s="213" t="s">
        <v>209</v>
      </c>
      <c r="F313" s="89"/>
      <c r="G313" s="30"/>
    </row>
    <row r="314" spans="1:7">
      <c r="A314" s="30"/>
      <c r="B314" s="258" t="s">
        <v>456</v>
      </c>
      <c r="C314" s="135">
        <v>314</v>
      </c>
      <c r="D314" s="22"/>
      <c r="E314" s="157" t="s">
        <v>210</v>
      </c>
      <c r="F314" s="90"/>
      <c r="G314" s="30"/>
    </row>
    <row r="315" spans="1:7">
      <c r="A315" s="30"/>
      <c r="B315" s="258" t="s">
        <v>456</v>
      </c>
      <c r="C315" s="136">
        <v>315</v>
      </c>
      <c r="D315" s="24"/>
      <c r="E315" s="158" t="s">
        <v>211</v>
      </c>
      <c r="F315" s="87"/>
      <c r="G315" s="30"/>
    </row>
    <row r="316" spans="1:7">
      <c r="A316" s="30"/>
      <c r="B316" s="258" t="s">
        <v>456</v>
      </c>
      <c r="C316" s="136">
        <v>316</v>
      </c>
      <c r="D316" s="24"/>
      <c r="E316" s="158" t="s">
        <v>212</v>
      </c>
      <c r="F316" s="87"/>
      <c r="G316" s="30"/>
    </row>
    <row r="317" spans="1:7" ht="19" thickBot="1">
      <c r="A317" s="30"/>
      <c r="B317" s="258" t="s">
        <v>456</v>
      </c>
      <c r="C317" s="137">
        <v>317</v>
      </c>
      <c r="D317" s="24"/>
      <c r="E317" s="213" t="s">
        <v>213</v>
      </c>
      <c r="F317" s="89"/>
      <c r="G317" s="30"/>
    </row>
    <row r="318" spans="1:7">
      <c r="A318" s="30"/>
      <c r="B318" s="258" t="s">
        <v>456</v>
      </c>
      <c r="C318" s="135">
        <v>318</v>
      </c>
      <c r="D318" s="22"/>
      <c r="E318" s="157" t="s">
        <v>214</v>
      </c>
      <c r="F318" s="90"/>
      <c r="G318" s="30"/>
    </row>
    <row r="319" spans="1:7">
      <c r="A319" s="30"/>
      <c r="B319" s="258" t="s">
        <v>456</v>
      </c>
      <c r="C319" s="136">
        <v>319</v>
      </c>
      <c r="D319" s="24"/>
      <c r="E319" s="158" t="s">
        <v>215</v>
      </c>
      <c r="F319" s="87"/>
      <c r="G319" s="30"/>
    </row>
    <row r="320" spans="1:7">
      <c r="A320" s="30"/>
      <c r="B320" s="258" t="s">
        <v>456</v>
      </c>
      <c r="C320" s="136">
        <v>320</v>
      </c>
      <c r="D320" s="24"/>
      <c r="E320" s="158" t="s">
        <v>216</v>
      </c>
      <c r="F320" s="87"/>
      <c r="G320" s="30"/>
    </row>
    <row r="321" spans="1:7" ht="19" thickBot="1">
      <c r="A321" s="30"/>
      <c r="B321" s="259" t="s">
        <v>456</v>
      </c>
      <c r="C321" s="137">
        <v>321</v>
      </c>
      <c r="D321" s="24"/>
      <c r="E321" s="213" t="s">
        <v>217</v>
      </c>
      <c r="F321" s="89"/>
      <c r="G321" s="30"/>
    </row>
    <row r="322" spans="1:7" ht="12.75" customHeight="1">
      <c r="A322" s="30"/>
      <c r="B322" s="257" t="s">
        <v>456</v>
      </c>
      <c r="C322" s="135">
        <v>322</v>
      </c>
      <c r="D322" s="22"/>
      <c r="E322" s="10" t="s">
        <v>169</v>
      </c>
      <c r="F322" s="175"/>
      <c r="G322" s="30"/>
    </row>
    <row r="323" spans="1:7">
      <c r="A323" s="30"/>
      <c r="B323" s="258" t="s">
        <v>456</v>
      </c>
      <c r="C323" s="136">
        <v>323</v>
      </c>
      <c r="D323" s="24"/>
      <c r="E323" s="11" t="s">
        <v>180</v>
      </c>
      <c r="F323" s="176"/>
      <c r="G323" s="30"/>
    </row>
    <row r="324" spans="1:7">
      <c r="A324" s="30"/>
      <c r="B324" s="258" t="s">
        <v>456</v>
      </c>
      <c r="C324" s="136">
        <v>324</v>
      </c>
      <c r="D324" s="24"/>
      <c r="E324" s="13" t="s">
        <v>218</v>
      </c>
      <c r="F324" s="163"/>
      <c r="G324" s="30"/>
    </row>
    <row r="325" spans="1:7">
      <c r="A325" s="30"/>
      <c r="B325" s="258" t="s">
        <v>456</v>
      </c>
      <c r="C325" s="136">
        <v>325</v>
      </c>
      <c r="D325" s="24"/>
      <c r="E325" s="13" t="s">
        <v>219</v>
      </c>
      <c r="F325" s="163"/>
      <c r="G325" s="30"/>
    </row>
    <row r="326" spans="1:7">
      <c r="A326" s="30"/>
      <c r="B326" s="258" t="s">
        <v>456</v>
      </c>
      <c r="C326" s="136">
        <v>326</v>
      </c>
      <c r="D326" s="24"/>
      <c r="E326" s="13" t="s">
        <v>220</v>
      </c>
      <c r="F326" s="163"/>
      <c r="G326" s="30"/>
    </row>
    <row r="327" spans="1:7" ht="15" thickBot="1">
      <c r="A327" s="30"/>
      <c r="B327" s="258" t="s">
        <v>456</v>
      </c>
      <c r="C327" s="274">
        <v>327</v>
      </c>
      <c r="D327" s="275"/>
      <c r="E327" s="276" t="s">
        <v>181</v>
      </c>
      <c r="F327" s="177"/>
      <c r="G327" s="30"/>
    </row>
    <row r="328" spans="1:7" ht="15" thickTop="1">
      <c r="A328" s="30"/>
      <c r="B328" s="277"/>
      <c r="C328" s="277"/>
      <c r="D328" s="277"/>
      <c r="E328" s="277"/>
      <c r="F328" s="30"/>
      <c r="G328" s="30"/>
    </row>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sheetData>
  <sheetProtection password="932F" sheet="1" formatCells="0" formatColumns="0" formatRows="0" insertColumns="0" insertRows="0" insertHyperlinks="0" deleteColumns="0" deleteRows="0" sort="0" autoFilter="0" pivotTables="0"/>
  <autoFilter ref="B1:F327"/>
  <phoneticPr fontId="2" type="noConversion"/>
  <conditionalFormatting sqref="F16">
    <cfRule type="cellIs" dxfId="14" priority="10" stopIfTrue="1" operator="equal">
      <formula>""</formula>
    </cfRule>
  </conditionalFormatting>
  <conditionalFormatting sqref="F39">
    <cfRule type="expression" dxfId="13" priority="12" stopIfTrue="1">
      <formula>AND($F$37="YES",$F$39="")</formula>
    </cfRule>
  </conditionalFormatting>
  <conditionalFormatting sqref="F42">
    <cfRule type="expression" dxfId="12" priority="13" stopIfTrue="1">
      <formula>AND($F$40="YES",$F$42="")</formula>
    </cfRule>
  </conditionalFormatting>
  <conditionalFormatting sqref="F24">
    <cfRule type="expression" dxfId="11" priority="14" stopIfTrue="1">
      <formula>AND($F$15&lt;&gt;"",$F$24="")</formula>
    </cfRule>
  </conditionalFormatting>
  <conditionalFormatting sqref="F51 F108 F165 F222 F279">
    <cfRule type="expression" dxfId="10" priority="15" stopIfTrue="1">
      <formula>AND($F$15&lt;&gt;"",$F$51="")</formula>
    </cfRule>
  </conditionalFormatting>
  <dataValidations count="14">
    <dataValidation type="textLength" allowBlank="1" showInputMessage="1" showErrorMessage="1" sqref="F2">
      <formula1>1</formula1>
      <formula2>7</formula2>
    </dataValidation>
    <dataValidation type="whole" allowBlank="1" showInputMessage="1" showErrorMessage="1" errorTitle="ERROR" error="Enter a Program Year between 2013 and 2020" sqref="F3">
      <formula1>2013</formula1>
      <formula2>2020</formula2>
    </dataValidation>
    <dataValidation type="date" operator="greaterThan" allowBlank="1" showInputMessage="1" showErrorMessage="1" sqref="F29">
      <formula1>F28</formula1>
    </dataValidation>
    <dataValidation type="whole" operator="greaterThan" allowBlank="1" showInputMessage="1" showErrorMessage="1" sqref="F23:F24">
      <formula1>0</formula1>
    </dataValidation>
    <dataValidation type="textLength" allowBlank="1" showInputMessage="1" showErrorMessage="1" errorTitle="ERROR" error="9 digits, no dashes" sqref="F25">
      <formula1>9</formula1>
      <formula2>9</formula2>
    </dataValidation>
    <dataValidation type="list" allowBlank="1" showInputMessage="1" showErrorMessage="1" sqref="F94:F95 F56 F99 F151:F152 F113 F156 F208:F209 F170 F213 F265:F266 F227 F270 F322:F323 F284 F327">
      <formula1>"YES,NO,yes,no,Yes,No"</formula1>
    </dataValidation>
    <dataValidation type="list" showInputMessage="1" showErrorMessage="1" sqref="F40 F37">
      <formula1>"YES,NO,yes,no,Yes,No"</formula1>
    </dataValidation>
    <dataValidation type="whole" operator="greaterThanOrEqual" allowBlank="1" showInputMessage="1" showErrorMessage="1" sqref="F39 F42">
      <formula1>0</formula1>
    </dataValidation>
    <dataValidation type="decimal" operator="greaterThan" allowBlank="1" showInputMessage="1" showErrorMessage="1" sqref="F50 F107 F164 F221 F278">
      <formula1>30</formula1>
    </dataValidation>
    <dataValidation type="textLength" allowBlank="1" showInputMessage="1" showErrorMessage="1" sqref="F55 F34:F35 F12:F13 F112 F169 F226 F283">
      <formula1>10</formula1>
      <formula2>10</formula2>
    </dataValidation>
    <dataValidation type="decimal" operator="greaterThanOrEqual" allowBlank="1" showInputMessage="1" showErrorMessage="1" errorTitle="ERROR!" error="Hourly Wage MUST be greater than or equal to $10.00" promptTitle="Instructions" prompt="Minimum is $10.00 for Adults_x000d_Minimum is $8.50 for Youth (age 18-21)" sqref="F48 F105 F162 F219 F276">
      <formula1>8.5</formula1>
    </dataValidation>
    <dataValidation type="whole" operator="greaterThan" allowBlank="1" showErrorMessage="1" errorTitle="ERROR" error="Value MUST be a whole number greater than zero." sqref="F51 F108 F165 F222 F279">
      <formula1>0</formula1>
    </dataValidation>
    <dataValidation type="decimal" operator="greaterThan" allowBlank="1" sqref="F61 F65 F69 F73 F77 F81 F85 F89 F93 F118 F122 F126 F130 F134 F138 F142 F146 F150 F175 F179 F183 F187 F191 F195 F199 F203 F207 F232 F236 F240 F244 F248 F252 F256 F260 F264 F289 F293 F297 F301 F305 F309 F313 F317 F321">
      <formula1>0</formula1>
    </dataValidation>
    <dataValidation type="textLength" operator="lessThan" allowBlank="1" showInputMessage="1" showErrorMessage="1" errorTitle="ERROR!" error="The limit is 5 characters" sqref="F4">
      <formula1>6</formula1>
    </dataValidation>
  </dataValidations>
  <pageMargins left="0.75" right="0.75" top="1" bottom="1" header="0.5" footer="0.5"/>
  <pageSetup scale="83" fitToHeight="0" orientation="portrait"/>
  <headerFooter>
    <oddHeader>&amp;L&amp;"Calibri,Bold"Chicago Cook Workforce Partnership&amp;"Calibri,Regular"_x000D_&amp;A</oddHeader>
    <oddFooter>&amp;L&amp;9&amp;Z&amp;F_x000D_&amp;D &amp;T&amp;R&amp;9P a g e  |   &amp;P of &amp;N</oddFooter>
  </headerFooter>
  <rowBreaks count="5" manualBreakCount="5">
    <brk id="42" max="16383" man="1"/>
    <brk id="99" max="16383" man="1"/>
    <brk id="156" max="16383" man="1"/>
    <brk id="213" max="16383" man="1"/>
    <brk id="270"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H1" sqref="H1"/>
    </sheetView>
  </sheetViews>
  <sheetFormatPr baseColWidth="10" defaultColWidth="8.83203125" defaultRowHeight="14" x14ac:dyDescent="0"/>
  <cols>
    <col min="1" max="1" width="49" bestFit="1" customWidth="1"/>
  </cols>
  <sheetData>
    <row r="1" spans="1:5" ht="52" customHeight="1" thickBot="1">
      <c r="A1" s="318" t="s">
        <v>515</v>
      </c>
      <c r="B1" s="318"/>
      <c r="C1" s="318"/>
      <c r="D1" s="318"/>
      <c r="E1" s="318"/>
    </row>
    <row r="2" spans="1:5" ht="15" thickBot="1">
      <c r="A2" s="311" t="s">
        <v>478</v>
      </c>
      <c r="B2" s="319" t="s">
        <v>510</v>
      </c>
      <c r="C2" s="320"/>
      <c r="D2" s="320"/>
      <c r="E2" s="320"/>
    </row>
    <row r="3" spans="1:5" ht="15" thickBot="1">
      <c r="A3" s="311" t="s">
        <v>487</v>
      </c>
      <c r="B3" s="312" t="s">
        <v>503</v>
      </c>
      <c r="C3" s="313" t="s">
        <v>500</v>
      </c>
      <c r="D3" s="313" t="s">
        <v>501</v>
      </c>
      <c r="E3" s="313" t="s">
        <v>502</v>
      </c>
    </row>
    <row r="4" spans="1:5" ht="15" thickBot="1">
      <c r="A4" s="311" t="s">
        <v>512</v>
      </c>
      <c r="B4" s="312" t="s">
        <v>503</v>
      </c>
      <c r="C4" s="313" t="s">
        <v>506</v>
      </c>
      <c r="D4" s="313"/>
      <c r="E4" s="313"/>
    </row>
    <row r="5" spans="1:5" ht="15" thickBot="1">
      <c r="A5" s="311" t="s">
        <v>488</v>
      </c>
      <c r="B5" s="312" t="s">
        <v>503</v>
      </c>
      <c r="C5" s="313" t="s">
        <v>505</v>
      </c>
      <c r="D5" s="313"/>
      <c r="E5" s="313"/>
    </row>
    <row r="6" spans="1:5" ht="15" thickBot="1">
      <c r="A6" s="311" t="s">
        <v>489</v>
      </c>
      <c r="B6" s="312" t="s">
        <v>503</v>
      </c>
      <c r="C6" s="313" t="s">
        <v>504</v>
      </c>
      <c r="D6" s="313" t="s">
        <v>507</v>
      </c>
      <c r="E6" s="313"/>
    </row>
    <row r="7" spans="1:5" ht="15" thickBot="1">
      <c r="A7" s="311" t="s">
        <v>486</v>
      </c>
      <c r="B7" s="312" t="s">
        <v>503</v>
      </c>
      <c r="C7" s="313" t="s">
        <v>508</v>
      </c>
      <c r="D7" s="313" t="s">
        <v>509</v>
      </c>
      <c r="E7" s="313"/>
    </row>
    <row r="10" spans="1:5" ht="43.75" customHeight="1">
      <c r="A10" s="317" t="s">
        <v>511</v>
      </c>
      <c r="B10" s="317"/>
      <c r="C10" s="317"/>
      <c r="D10" s="317"/>
      <c r="E10" s="317"/>
    </row>
    <row r="12" spans="1:5" ht="41.25" customHeight="1">
      <c r="A12" s="316" t="s">
        <v>516</v>
      </c>
      <c r="B12" s="316"/>
      <c r="C12" s="316"/>
      <c r="D12" s="316"/>
      <c r="E12" s="316"/>
    </row>
    <row r="14" spans="1:5">
      <c r="A14" t="s">
        <v>490</v>
      </c>
    </row>
    <row r="15" spans="1:5">
      <c r="A15" t="s">
        <v>493</v>
      </c>
    </row>
    <row r="16" spans="1:5">
      <c r="A16" t="s">
        <v>513</v>
      </c>
    </row>
    <row r="17" spans="1:1">
      <c r="A17" t="s">
        <v>491</v>
      </c>
    </row>
    <row r="18" spans="1:1">
      <c r="A18" t="s">
        <v>492</v>
      </c>
    </row>
    <row r="19" spans="1:1">
      <c r="A19" t="s">
        <v>498</v>
      </c>
    </row>
    <row r="22" spans="1:1">
      <c r="A22" t="s">
        <v>494</v>
      </c>
    </row>
    <row r="23" spans="1:1">
      <c r="A23" t="s">
        <v>497</v>
      </c>
    </row>
    <row r="24" spans="1:1">
      <c r="A24" t="s">
        <v>514</v>
      </c>
    </row>
    <row r="25" spans="1:1">
      <c r="A25" t="s">
        <v>495</v>
      </c>
    </row>
    <row r="26" spans="1:1">
      <c r="A26" t="s">
        <v>496</v>
      </c>
    </row>
    <row r="27" spans="1:1">
      <c r="A27" t="s">
        <v>499</v>
      </c>
    </row>
    <row r="30" spans="1:1">
      <c r="A30" t="s">
        <v>478</v>
      </c>
    </row>
    <row r="31" spans="1:1">
      <c r="A31" t="s">
        <v>487</v>
      </c>
    </row>
    <row r="32" spans="1:1">
      <c r="A32" t="s">
        <v>512</v>
      </c>
    </row>
    <row r="33" spans="1:1">
      <c r="A33" t="s">
        <v>488</v>
      </c>
    </row>
    <row r="34" spans="1:1">
      <c r="A34" t="s">
        <v>489</v>
      </c>
    </row>
    <row r="35" spans="1:1">
      <c r="A35" t="s">
        <v>486</v>
      </c>
    </row>
  </sheetData>
  <sheetProtection password="932F" sheet="1" objects="1" scenarios="1"/>
  <mergeCells count="4">
    <mergeCell ref="A12:E12"/>
    <mergeCell ref="A10:E10"/>
    <mergeCell ref="A1:E1"/>
    <mergeCell ref="B2:E2"/>
  </mergeCells>
  <phoneticPr fontId="81" type="noConversion"/>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L279"/>
  <sheetViews>
    <sheetView topLeftCell="A110" zoomScale="130" zoomScaleNormal="130" zoomScalePageLayoutView="130" workbookViewId="0">
      <selection activeCell="N122" sqref="N122"/>
    </sheetView>
  </sheetViews>
  <sheetFormatPr baseColWidth="10" defaultColWidth="0" defaultRowHeight="14" zeroHeight="1" x14ac:dyDescent="0"/>
  <cols>
    <col min="1" max="1" width="1.6640625" customWidth="1"/>
    <col min="2" max="34" width="2.83203125" customWidth="1"/>
    <col min="35" max="35" width="1" style="30" customWidth="1"/>
    <col min="36" max="36" width="15.1640625" style="283" hidden="1" customWidth="1"/>
    <col min="37" max="37" width="32.1640625" style="284" hidden="1" customWidth="1"/>
  </cols>
  <sheetData>
    <row r="1" spans="1:37" ht="6"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row>
    <row r="2" spans="1:37" ht="15">
      <c r="A2" s="309"/>
      <c r="B2" s="411" t="str">
        <f>ENTITY!A2</f>
        <v>Chicago Cook Workforce Partnership</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J2" s="283" t="s">
        <v>366</v>
      </c>
      <c r="AK2" s="284" t="s">
        <v>367</v>
      </c>
    </row>
    <row r="3" spans="1:37" ht="15">
      <c r="A3" s="30"/>
      <c r="B3" s="411" t="s">
        <v>143</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row>
    <row r="4" spans="1:37" ht="6" customHeight="1">
      <c r="A4" s="30"/>
      <c r="B4" s="54"/>
      <c r="C4" s="54"/>
      <c r="D4" s="54"/>
      <c r="E4" s="54"/>
      <c r="F4" s="54"/>
      <c r="G4" s="54"/>
      <c r="H4" s="54"/>
      <c r="I4" s="54"/>
      <c r="J4" s="54"/>
      <c r="K4" s="54"/>
      <c r="L4" s="54"/>
      <c r="M4" s="54"/>
      <c r="N4" s="54"/>
      <c r="O4" s="54"/>
      <c r="P4" s="54"/>
      <c r="Q4" s="54"/>
      <c r="R4" s="54"/>
      <c r="S4" s="54"/>
      <c r="T4" s="54"/>
      <c r="U4" s="54"/>
      <c r="V4" s="54"/>
      <c r="W4" s="54"/>
      <c r="X4" s="54"/>
      <c r="Y4" s="54"/>
      <c r="Z4" s="54"/>
      <c r="AA4" s="54"/>
      <c r="AB4" s="55"/>
      <c r="AC4" s="56"/>
      <c r="AD4" s="54"/>
      <c r="AE4" s="55"/>
      <c r="AF4" s="56"/>
      <c r="AG4" s="54"/>
      <c r="AH4" s="54"/>
      <c r="AJ4" s="285"/>
      <c r="AK4" s="285"/>
    </row>
    <row r="5" spans="1:37" ht="15">
      <c r="A5" s="30"/>
      <c r="B5" s="411" t="str">
        <f>IF(DATA!$F$5="","LWIA 7 Broker: ______________________","LWIA 7 OJT Broker: "&amp;DATA!$F$5)</f>
        <v>LWIA 7 Broker: ______________________</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J5" s="283">
        <v>6</v>
      </c>
    </row>
    <row r="6" spans="1:37" ht="15">
      <c r="A6" s="30"/>
      <c r="B6" s="411" t="str">
        <f>IF(DATA!F2="","Employer Agreement # _______________________","Employer Agreement # "&amp;IF(DATA!$F$2="","",RIGHT(DATA!$F$3,2)&amp;"-"&amp;UPPER(DATA!$F$4)&amp;"-"&amp;DATA!$F$2))</f>
        <v>Employer Agreement # _______________________</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J6" s="283" t="s">
        <v>355</v>
      </c>
    </row>
    <row r="7" spans="1:37">
      <c r="A7" s="30"/>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1:37" ht="62.25" customHeight="1">
      <c r="A8" s="30"/>
      <c r="B8" s="412" t="str">
        <f>"This On-the-Job Training (OJT) Agreement is between "&amp;IF(DATA!F5="",DATA!D5,DATA!F5)&amp;", hereinafter called the OJT Broker and "&amp;IF(DATA!F15="",DATA!D15,DATA!F15)&amp;", hereinafter called the Employer.  Both parties agree to the terms and conditions set forth within this Agreement.  The Agreement commences in Program Year "&amp;IF(DATA!F3="","__________",DATA!F3)&amp;" , "&amp;IF(DATA!F3="","________________ through ________________ .",TEXT(B254,"mm/dd/yy")&amp;" through "&amp;TEXT(B255,"mm/dd/yy"&amp;"."))</f>
        <v>This On-the-Job Training (OJT) Agreement is between (OJT Broker), hereinafter called the OJT Broker and (OJT EMPLOYER), hereinafter called the Employer.  Both parties agree to the terms and conditions set forth within this Agreement.  The Agreement commences in Program Year 2014 , 07/01/14 through 06/30/15.</v>
      </c>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J8" s="283" t="s">
        <v>356</v>
      </c>
    </row>
    <row r="9" spans="1:37" ht="15">
      <c r="A9" s="30"/>
      <c r="B9" s="405" t="s">
        <v>247</v>
      </c>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7"/>
      <c r="AK9" s="284" t="s">
        <v>346</v>
      </c>
    </row>
    <row r="10" spans="1:37">
      <c r="A10" s="30"/>
      <c r="B10" s="347" t="s">
        <v>248</v>
      </c>
      <c r="C10" s="348"/>
      <c r="D10" s="348"/>
      <c r="E10" s="348"/>
      <c r="F10" s="348"/>
      <c r="G10" s="348"/>
      <c r="H10" s="348"/>
      <c r="I10" s="348"/>
      <c r="J10" s="348"/>
      <c r="K10" s="348"/>
      <c r="L10" s="349"/>
      <c r="M10" s="353" t="s">
        <v>250</v>
      </c>
      <c r="N10" s="354"/>
      <c r="O10" s="354"/>
      <c r="P10" s="354"/>
      <c r="Q10" s="354"/>
      <c r="R10" s="354"/>
      <c r="S10" s="354"/>
      <c r="T10" s="354"/>
      <c r="U10" s="354"/>
      <c r="V10" s="355"/>
      <c r="W10" s="353" t="s">
        <v>252</v>
      </c>
      <c r="X10" s="354"/>
      <c r="Y10" s="354"/>
      <c r="Z10" s="354"/>
      <c r="AA10" s="354"/>
      <c r="AB10" s="354"/>
      <c r="AC10" s="354"/>
      <c r="AD10" s="354"/>
      <c r="AE10" s="354"/>
      <c r="AF10" s="354"/>
      <c r="AG10" s="354"/>
      <c r="AH10" s="355"/>
      <c r="AK10" s="284" t="s">
        <v>344</v>
      </c>
    </row>
    <row r="11" spans="1:37">
      <c r="A11" s="30"/>
      <c r="B11" s="362" t="str">
        <f>IF(DATA!F5="","",DATA!F5)</f>
        <v/>
      </c>
      <c r="C11" s="363"/>
      <c r="D11" s="363"/>
      <c r="E11" s="363"/>
      <c r="F11" s="363"/>
      <c r="G11" s="363"/>
      <c r="H11" s="363"/>
      <c r="I11" s="363"/>
      <c r="J11" s="363"/>
      <c r="K11" s="363"/>
      <c r="L11" s="364"/>
      <c r="M11" s="350" t="str">
        <f>IF(DATA!F10="","",DATA!F10)</f>
        <v/>
      </c>
      <c r="N11" s="351"/>
      <c r="O11" s="351"/>
      <c r="P11" s="351"/>
      <c r="Q11" s="351"/>
      <c r="R11" s="351"/>
      <c r="S11" s="351"/>
      <c r="T11" s="351"/>
      <c r="U11" s="351"/>
      <c r="V11" s="352"/>
      <c r="W11" s="350" t="str">
        <f>IF(DATA!F14="","",DATA!F14)</f>
        <v/>
      </c>
      <c r="X11" s="351"/>
      <c r="Y11" s="351"/>
      <c r="Z11" s="351"/>
      <c r="AA11" s="351"/>
      <c r="AB11" s="351"/>
      <c r="AC11" s="351"/>
      <c r="AD11" s="351"/>
      <c r="AE11" s="351"/>
      <c r="AF11" s="351"/>
      <c r="AG11" s="351"/>
      <c r="AH11" s="352"/>
      <c r="AJ11" s="283" t="s">
        <v>354</v>
      </c>
      <c r="AK11" s="284" t="s">
        <v>345</v>
      </c>
    </row>
    <row r="12" spans="1:37">
      <c r="A12" s="30"/>
      <c r="B12" s="353" t="s">
        <v>249</v>
      </c>
      <c r="C12" s="354"/>
      <c r="D12" s="354"/>
      <c r="E12" s="354"/>
      <c r="F12" s="354"/>
      <c r="G12" s="354"/>
      <c r="H12" s="354"/>
      <c r="I12" s="354"/>
      <c r="J12" s="354"/>
      <c r="K12" s="354"/>
      <c r="L12" s="354"/>
      <c r="M12" s="354"/>
      <c r="N12" s="354"/>
      <c r="O12" s="354"/>
      <c r="P12" s="354"/>
      <c r="Q12" s="354"/>
      <c r="R12" s="354"/>
      <c r="S12" s="354"/>
      <c r="T12" s="354"/>
      <c r="U12" s="354"/>
      <c r="V12" s="355"/>
      <c r="W12" s="353" t="s">
        <v>251</v>
      </c>
      <c r="X12" s="354"/>
      <c r="Y12" s="354"/>
      <c r="Z12" s="354"/>
      <c r="AA12" s="354"/>
      <c r="AB12" s="355"/>
      <c r="AC12" s="353" t="s">
        <v>253</v>
      </c>
      <c r="AD12" s="354"/>
      <c r="AE12" s="354"/>
      <c r="AF12" s="354"/>
      <c r="AG12" s="354"/>
      <c r="AH12" s="355"/>
    </row>
    <row r="13" spans="1:37">
      <c r="A13" s="30"/>
      <c r="B13" s="350" t="str">
        <f>IF(DATA!F6="","",DATA!F6&amp;", "&amp;DATA!F7&amp;", "&amp;DATA!F8&amp;" "&amp;DATA!F9)</f>
        <v/>
      </c>
      <c r="C13" s="351"/>
      <c r="D13" s="351"/>
      <c r="E13" s="351"/>
      <c r="F13" s="351"/>
      <c r="G13" s="351"/>
      <c r="H13" s="351"/>
      <c r="I13" s="351"/>
      <c r="J13" s="351"/>
      <c r="K13" s="351"/>
      <c r="L13" s="351"/>
      <c r="M13" s="351"/>
      <c r="N13" s="351"/>
      <c r="O13" s="351"/>
      <c r="P13" s="351"/>
      <c r="Q13" s="351"/>
      <c r="R13" s="351"/>
      <c r="S13" s="351"/>
      <c r="T13" s="351"/>
      <c r="U13" s="351"/>
      <c r="V13" s="352"/>
      <c r="W13" s="402" t="str">
        <f>IF(DATA!F12="","",DATA!F12)</f>
        <v/>
      </c>
      <c r="X13" s="403"/>
      <c r="Y13" s="403"/>
      <c r="Z13" s="403"/>
      <c r="AA13" s="403"/>
      <c r="AB13" s="404"/>
      <c r="AC13" s="402" t="str">
        <f>IF(DATA!F13="","",DATA!F13)</f>
        <v/>
      </c>
      <c r="AD13" s="403"/>
      <c r="AE13" s="403"/>
      <c r="AF13" s="403"/>
      <c r="AG13" s="403"/>
      <c r="AH13" s="404"/>
      <c r="AJ13" s="283" t="s">
        <v>357</v>
      </c>
    </row>
    <row r="14" spans="1:37">
      <c r="A14" s="30"/>
      <c r="B14" s="386"/>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8"/>
    </row>
    <row r="15" spans="1:37" ht="15">
      <c r="A15" s="30"/>
      <c r="B15" s="57" t="s">
        <v>254</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row>
    <row r="16" spans="1:37" ht="41.25" customHeight="1">
      <c r="A16" s="309"/>
      <c r="B16" s="394" t="str">
        <f>IF(DATA!F5="",DATA!D5,DATA!F5)&amp;", certifies that a legitimate need for training exists and expects continued employment for ther person(s) completing On-the-Job Training "&amp;"in the occupation(s) listed in this Agreement as established by "&amp;ENTITY!A3</f>
        <v>(OJT Broker), certifies that a legitimate need for training exists and expects continued employment for ther person(s) completing On-the-Job Training in the occupation(s) listed in this Agreement as established by the Chicago Cook Workforce Partnership (THE PARTNERSHIP).</v>
      </c>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6"/>
      <c r="AJ16" s="283">
        <v>6</v>
      </c>
      <c r="AK16" s="284" t="s">
        <v>347</v>
      </c>
    </row>
    <row r="17" spans="1:37">
      <c r="A17" s="30"/>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7">
      <c r="A18" s="30"/>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7">
      <c r="A19" s="30"/>
      <c r="B19" s="389"/>
      <c r="C19" s="390"/>
      <c r="D19" s="390"/>
      <c r="E19" s="390"/>
      <c r="F19" s="390"/>
      <c r="G19" s="390"/>
      <c r="H19" s="390"/>
      <c r="I19" s="390"/>
      <c r="J19" s="390"/>
      <c r="K19" s="390"/>
      <c r="L19" s="390"/>
      <c r="M19" s="390"/>
      <c r="N19" s="390"/>
      <c r="O19" s="390"/>
      <c r="P19" s="390"/>
      <c r="Q19" s="390"/>
      <c r="R19" s="390"/>
      <c r="S19" s="390"/>
      <c r="T19" s="391"/>
      <c r="U19" s="54"/>
      <c r="V19" s="54"/>
      <c r="W19" s="54"/>
      <c r="X19" s="389"/>
      <c r="Y19" s="390"/>
      <c r="Z19" s="390"/>
      <c r="AA19" s="390"/>
      <c r="AB19" s="390"/>
      <c r="AC19" s="390"/>
      <c r="AD19" s="390"/>
      <c r="AE19" s="390"/>
      <c r="AF19" s="390"/>
      <c r="AG19" s="390"/>
      <c r="AH19" s="391"/>
    </row>
    <row r="20" spans="1:37" s="288" customFormat="1" ht="12">
      <c r="A20" s="286"/>
      <c r="B20" s="397" t="str">
        <f>DATA!F5&amp;" Representative Signature"</f>
        <v xml:space="preserve"> Representative Signature</v>
      </c>
      <c r="C20" s="398"/>
      <c r="D20" s="398"/>
      <c r="E20" s="398"/>
      <c r="F20" s="398"/>
      <c r="G20" s="398"/>
      <c r="H20" s="398"/>
      <c r="I20" s="398"/>
      <c r="J20" s="398"/>
      <c r="K20" s="398"/>
      <c r="L20" s="398"/>
      <c r="M20" s="398"/>
      <c r="N20" s="398"/>
      <c r="O20" s="398"/>
      <c r="P20" s="398"/>
      <c r="Q20" s="398"/>
      <c r="R20" s="398"/>
      <c r="S20" s="398"/>
      <c r="T20" s="399"/>
      <c r="U20" s="287"/>
      <c r="V20" s="287"/>
      <c r="W20" s="287"/>
      <c r="X20" s="397" t="s">
        <v>232</v>
      </c>
      <c r="Y20" s="398"/>
      <c r="Z20" s="398"/>
      <c r="AA20" s="398"/>
      <c r="AB20" s="398"/>
      <c r="AC20" s="398"/>
      <c r="AD20" s="398"/>
      <c r="AE20" s="398"/>
      <c r="AF20" s="398"/>
      <c r="AG20" s="398"/>
      <c r="AH20" s="399"/>
      <c r="AI20" s="286"/>
      <c r="AJ20" s="283"/>
      <c r="AK20" s="284" t="s">
        <v>348</v>
      </c>
    </row>
    <row r="21" spans="1:37">
      <c r="A21" s="30"/>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7">
      <c r="A22" s="30"/>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7">
      <c r="A23" s="30"/>
      <c r="B23" s="389"/>
      <c r="C23" s="390"/>
      <c r="D23" s="390"/>
      <c r="E23" s="390"/>
      <c r="F23" s="390"/>
      <c r="G23" s="390"/>
      <c r="H23" s="390"/>
      <c r="I23" s="390"/>
      <c r="J23" s="390"/>
      <c r="K23" s="390"/>
      <c r="L23" s="390"/>
      <c r="M23" s="390"/>
      <c r="N23" s="390"/>
      <c r="O23" s="390"/>
      <c r="P23" s="390"/>
      <c r="Q23" s="390"/>
      <c r="R23" s="390"/>
      <c r="S23" s="390"/>
      <c r="T23" s="391"/>
      <c r="U23" s="54"/>
      <c r="V23" s="54"/>
      <c r="W23" s="54"/>
      <c r="X23" s="389"/>
      <c r="Y23" s="390"/>
      <c r="Z23" s="390"/>
      <c r="AA23" s="390"/>
      <c r="AB23" s="390"/>
      <c r="AC23" s="390"/>
      <c r="AD23" s="390"/>
      <c r="AE23" s="390"/>
      <c r="AF23" s="390"/>
      <c r="AG23" s="390"/>
      <c r="AH23" s="391"/>
    </row>
    <row r="24" spans="1:37" s="288" customFormat="1" ht="12">
      <c r="A24" s="286"/>
      <c r="B24" s="397" t="str">
        <f>DATA!F5&amp;" Approval Signature"</f>
        <v xml:space="preserve"> Approval Signature</v>
      </c>
      <c r="C24" s="398"/>
      <c r="D24" s="398"/>
      <c r="E24" s="398"/>
      <c r="F24" s="398"/>
      <c r="G24" s="398"/>
      <c r="H24" s="398"/>
      <c r="I24" s="398"/>
      <c r="J24" s="398"/>
      <c r="K24" s="398"/>
      <c r="L24" s="398"/>
      <c r="M24" s="398"/>
      <c r="N24" s="398"/>
      <c r="O24" s="398"/>
      <c r="P24" s="398"/>
      <c r="Q24" s="398"/>
      <c r="R24" s="398"/>
      <c r="S24" s="398"/>
      <c r="T24" s="399"/>
      <c r="U24" s="287"/>
      <c r="V24" s="287"/>
      <c r="W24" s="287"/>
      <c r="X24" s="397" t="s">
        <v>232</v>
      </c>
      <c r="Y24" s="398"/>
      <c r="Z24" s="398"/>
      <c r="AA24" s="398"/>
      <c r="AB24" s="398"/>
      <c r="AC24" s="398"/>
      <c r="AD24" s="398"/>
      <c r="AE24" s="398"/>
      <c r="AF24" s="398"/>
      <c r="AG24" s="398"/>
      <c r="AH24" s="399"/>
      <c r="AI24" s="286"/>
      <c r="AJ24" s="283"/>
      <c r="AK24" s="284"/>
    </row>
    <row r="25" spans="1:37">
      <c r="A25" s="30"/>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row>
    <row r="26" spans="1:37" ht="15">
      <c r="A26" s="30"/>
      <c r="B26" s="96" t="s">
        <v>255</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row>
    <row r="27" spans="1:37">
      <c r="A27" s="30"/>
      <c r="B27" s="347" t="s">
        <v>256</v>
      </c>
      <c r="C27" s="348"/>
      <c r="D27" s="348"/>
      <c r="E27" s="348"/>
      <c r="F27" s="348"/>
      <c r="G27" s="348"/>
      <c r="H27" s="348"/>
      <c r="I27" s="348"/>
      <c r="J27" s="348"/>
      <c r="K27" s="348"/>
      <c r="L27" s="348"/>
      <c r="M27" s="348"/>
      <c r="N27" s="348"/>
      <c r="O27" s="348"/>
      <c r="P27" s="348"/>
      <c r="Q27" s="348"/>
      <c r="R27" s="348"/>
      <c r="S27" s="348"/>
      <c r="T27" s="348"/>
      <c r="U27" s="348"/>
      <c r="V27" s="348"/>
      <c r="W27" s="349"/>
      <c r="X27" s="347" t="s">
        <v>257</v>
      </c>
      <c r="Y27" s="348"/>
      <c r="Z27" s="348"/>
      <c r="AA27" s="348"/>
      <c r="AB27" s="348"/>
      <c r="AC27" s="348"/>
      <c r="AD27" s="348"/>
      <c r="AE27" s="348"/>
      <c r="AF27" s="348"/>
      <c r="AG27" s="348"/>
      <c r="AH27" s="349"/>
    </row>
    <row r="28" spans="1:37">
      <c r="A28" s="30"/>
      <c r="B28" s="362" t="str">
        <f>IF(DATA!F15="","",DATA!F15)</f>
        <v/>
      </c>
      <c r="C28" s="363"/>
      <c r="D28" s="363"/>
      <c r="E28" s="363"/>
      <c r="F28" s="363"/>
      <c r="G28" s="363"/>
      <c r="H28" s="363"/>
      <c r="I28" s="363"/>
      <c r="J28" s="363"/>
      <c r="K28" s="363"/>
      <c r="L28" s="363"/>
      <c r="M28" s="363"/>
      <c r="N28" s="363"/>
      <c r="O28" s="363"/>
      <c r="P28" s="363"/>
      <c r="Q28" s="363"/>
      <c r="R28" s="363"/>
      <c r="S28" s="363"/>
      <c r="T28" s="363"/>
      <c r="U28" s="363"/>
      <c r="V28" s="363"/>
      <c r="W28" s="364"/>
      <c r="X28" s="400" t="str">
        <f>IF(DATA!F25="","",DATA!F25)</f>
        <v/>
      </c>
      <c r="Y28" s="401"/>
      <c r="Z28" s="401"/>
      <c r="AA28" s="401"/>
      <c r="AB28" s="401"/>
      <c r="AC28" s="401"/>
      <c r="AD28" s="392" t="str">
        <f>IF(DATA!F5="","",IF(X28="","NOT PROVIDED",""))</f>
        <v/>
      </c>
      <c r="AE28" s="392"/>
      <c r="AF28" s="392"/>
      <c r="AG28" s="392"/>
      <c r="AH28" s="393"/>
      <c r="AJ28" s="283" t="s">
        <v>358</v>
      </c>
    </row>
    <row r="29" spans="1:37">
      <c r="A29" s="30"/>
      <c r="B29" s="347" t="s">
        <v>343</v>
      </c>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9"/>
    </row>
    <row r="30" spans="1:37">
      <c r="A30" s="30"/>
      <c r="B30" s="362" t="str">
        <f>IF(DATA!F16="","",DATA!F16)</f>
        <v/>
      </c>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78" t="str">
        <f>IF(DATA!F5="","",IF(B30="","IF NONE, ENTER N/A",""))</f>
        <v/>
      </c>
      <c r="AC30" s="378"/>
      <c r="AD30" s="378"/>
      <c r="AE30" s="378"/>
      <c r="AF30" s="378"/>
      <c r="AG30" s="378"/>
      <c r="AH30" s="379"/>
      <c r="AJ30" s="283">
        <v>17</v>
      </c>
    </row>
    <row r="31" spans="1:37">
      <c r="A31" s="30"/>
      <c r="B31" s="347" t="s">
        <v>259</v>
      </c>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9"/>
    </row>
    <row r="32" spans="1:37">
      <c r="A32" s="30"/>
      <c r="B32" s="362" t="str">
        <f>IF(DATA!F17="","",DATA!F17)</f>
        <v/>
      </c>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4"/>
      <c r="AJ32" s="283">
        <v>18</v>
      </c>
    </row>
    <row r="33" spans="1:36">
      <c r="A33" s="30"/>
      <c r="B33" s="383" t="s">
        <v>260</v>
      </c>
      <c r="C33" s="384"/>
      <c r="D33" s="384"/>
      <c r="E33" s="384"/>
      <c r="F33" s="384"/>
      <c r="G33" s="384"/>
      <c r="H33" s="384"/>
      <c r="I33" s="384"/>
      <c r="J33" s="384"/>
      <c r="K33" s="384"/>
      <c r="L33" s="385"/>
      <c r="M33" s="383" t="s">
        <v>261</v>
      </c>
      <c r="N33" s="384"/>
      <c r="O33" s="384"/>
      <c r="P33" s="384"/>
      <c r="Q33" s="384"/>
      <c r="R33" s="384"/>
      <c r="S33" s="384"/>
      <c r="T33" s="384"/>
      <c r="U33" s="384"/>
      <c r="V33" s="384"/>
      <c r="W33" s="385"/>
      <c r="X33" s="383" t="s">
        <v>262</v>
      </c>
      <c r="Y33" s="384"/>
      <c r="Z33" s="384"/>
      <c r="AA33" s="384"/>
      <c r="AB33" s="384"/>
      <c r="AC33" s="384"/>
      <c r="AD33" s="384"/>
      <c r="AE33" s="384"/>
      <c r="AF33" s="384"/>
      <c r="AG33" s="384"/>
      <c r="AH33" s="385"/>
    </row>
    <row r="34" spans="1:36">
      <c r="A34" s="30"/>
      <c r="B34" s="362" t="str">
        <f>IF(DATA!F18="","",DATA!F18)</f>
        <v/>
      </c>
      <c r="C34" s="363"/>
      <c r="D34" s="363"/>
      <c r="E34" s="363"/>
      <c r="F34" s="363"/>
      <c r="G34" s="363"/>
      <c r="H34" s="363"/>
      <c r="I34" s="363"/>
      <c r="J34" s="363"/>
      <c r="K34" s="363"/>
      <c r="L34" s="364"/>
      <c r="M34" s="362" t="str">
        <f>IF(DATA!F19="","",DATA!F19)</f>
        <v/>
      </c>
      <c r="N34" s="363"/>
      <c r="O34" s="363"/>
      <c r="P34" s="363"/>
      <c r="Q34" s="363"/>
      <c r="R34" s="363"/>
      <c r="S34" s="363"/>
      <c r="T34" s="363"/>
      <c r="U34" s="363"/>
      <c r="V34" s="363"/>
      <c r="W34" s="364"/>
      <c r="X34" s="368" t="str">
        <f>IF(DATA!F20="","",DATA!F20)</f>
        <v/>
      </c>
      <c r="Y34" s="369"/>
      <c r="Z34" s="369"/>
      <c r="AA34" s="369"/>
      <c r="AB34" s="369"/>
      <c r="AC34" s="369"/>
      <c r="AD34" s="369"/>
      <c r="AE34" s="369"/>
      <c r="AF34" s="369"/>
      <c r="AG34" s="369"/>
      <c r="AH34" s="370"/>
      <c r="AJ34" s="283" t="s">
        <v>360</v>
      </c>
    </row>
    <row r="35" spans="1:36">
      <c r="A35" s="30"/>
      <c r="B35" s="347" t="s">
        <v>250</v>
      </c>
      <c r="C35" s="348"/>
      <c r="D35" s="348"/>
      <c r="E35" s="348"/>
      <c r="F35" s="348"/>
      <c r="G35" s="348"/>
      <c r="H35" s="348"/>
      <c r="I35" s="348"/>
      <c r="J35" s="348"/>
      <c r="K35" s="348"/>
      <c r="L35" s="348"/>
      <c r="M35" s="348"/>
      <c r="N35" s="348"/>
      <c r="O35" s="348"/>
      <c r="P35" s="348"/>
      <c r="Q35" s="348"/>
      <c r="R35" s="348"/>
      <c r="S35" s="348"/>
      <c r="T35" s="348"/>
      <c r="U35" s="348"/>
      <c r="V35" s="348"/>
      <c r="W35" s="349"/>
      <c r="X35" s="347" t="s">
        <v>258</v>
      </c>
      <c r="Y35" s="348"/>
      <c r="Z35" s="348"/>
      <c r="AA35" s="348"/>
      <c r="AB35" s="348"/>
      <c r="AC35" s="348"/>
      <c r="AD35" s="348"/>
      <c r="AE35" s="348"/>
      <c r="AF35" s="348"/>
      <c r="AG35" s="348"/>
      <c r="AH35" s="349"/>
    </row>
    <row r="36" spans="1:36">
      <c r="A36" s="30"/>
      <c r="B36" s="362" t="str">
        <f>IF(DATA!F32="","",DATA!F32)</f>
        <v/>
      </c>
      <c r="C36" s="363"/>
      <c r="D36" s="363"/>
      <c r="E36" s="363"/>
      <c r="F36" s="363"/>
      <c r="G36" s="363"/>
      <c r="H36" s="363"/>
      <c r="I36" s="363"/>
      <c r="J36" s="363"/>
      <c r="K36" s="363"/>
      <c r="L36" s="363"/>
      <c r="M36" s="363"/>
      <c r="N36" s="363"/>
      <c r="O36" s="363"/>
      <c r="P36" s="363"/>
      <c r="Q36" s="363"/>
      <c r="R36" s="363"/>
      <c r="S36" s="363"/>
      <c r="T36" s="363"/>
      <c r="U36" s="363"/>
      <c r="V36" s="363"/>
      <c r="W36" s="364"/>
      <c r="X36" s="356" t="str">
        <f>IF(DATA!F33="","",DATA!F33)</f>
        <v/>
      </c>
      <c r="Y36" s="357"/>
      <c r="Z36" s="357"/>
      <c r="AA36" s="357"/>
      <c r="AB36" s="357"/>
      <c r="AC36" s="357"/>
      <c r="AD36" s="357"/>
      <c r="AE36" s="357"/>
      <c r="AF36" s="357"/>
      <c r="AG36" s="357"/>
      <c r="AH36" s="358"/>
      <c r="AJ36" s="283" t="s">
        <v>359</v>
      </c>
    </row>
    <row r="37" spans="1:36">
      <c r="A37" s="30"/>
      <c r="B37" s="347" t="s">
        <v>263</v>
      </c>
      <c r="C37" s="348"/>
      <c r="D37" s="348"/>
      <c r="E37" s="348"/>
      <c r="F37" s="348"/>
      <c r="G37" s="348"/>
      <c r="H37" s="348"/>
      <c r="I37" s="348"/>
      <c r="J37" s="348"/>
      <c r="K37" s="348"/>
      <c r="L37" s="349"/>
      <c r="M37" s="347" t="s">
        <v>252</v>
      </c>
      <c r="N37" s="348"/>
      <c r="O37" s="348"/>
      <c r="P37" s="348"/>
      <c r="Q37" s="348"/>
      <c r="R37" s="348"/>
      <c r="S37" s="348"/>
      <c r="T37" s="348"/>
      <c r="U37" s="348"/>
      <c r="V37" s="348"/>
      <c r="W37" s="349"/>
      <c r="X37" s="347" t="s">
        <v>264</v>
      </c>
      <c r="Y37" s="348"/>
      <c r="Z37" s="348"/>
      <c r="AA37" s="348"/>
      <c r="AB37" s="348"/>
      <c r="AC37" s="348"/>
      <c r="AD37" s="348"/>
      <c r="AE37" s="348"/>
      <c r="AF37" s="348"/>
      <c r="AG37" s="348"/>
      <c r="AH37" s="349"/>
    </row>
    <row r="38" spans="1:36">
      <c r="A38" s="30"/>
      <c r="B38" s="365" t="str">
        <f>IF(DATA!F34="","",DATA!F34)</f>
        <v/>
      </c>
      <c r="C38" s="366"/>
      <c r="D38" s="366"/>
      <c r="E38" s="366"/>
      <c r="F38" s="366"/>
      <c r="G38" s="366"/>
      <c r="H38" s="366"/>
      <c r="I38" s="366"/>
      <c r="J38" s="366"/>
      <c r="K38" s="366"/>
      <c r="L38" s="367"/>
      <c r="M38" s="362" t="str">
        <f>IF(DATA!F36="","",DATA!F36)</f>
        <v/>
      </c>
      <c r="N38" s="363"/>
      <c r="O38" s="363"/>
      <c r="P38" s="363"/>
      <c r="Q38" s="363"/>
      <c r="R38" s="363"/>
      <c r="S38" s="363"/>
      <c r="T38" s="363"/>
      <c r="U38" s="363"/>
      <c r="V38" s="363"/>
      <c r="W38" s="364"/>
      <c r="X38" s="365" t="str">
        <f>IF(DATA!F35="","",DATA!F35)</f>
        <v/>
      </c>
      <c r="Y38" s="366"/>
      <c r="Z38" s="366"/>
      <c r="AA38" s="366"/>
      <c r="AB38" s="366"/>
      <c r="AC38" s="366"/>
      <c r="AD38" s="366"/>
      <c r="AE38" s="366"/>
      <c r="AF38" s="366"/>
      <c r="AG38" s="366"/>
      <c r="AH38" s="367"/>
      <c r="AJ38" s="283" t="s">
        <v>361</v>
      </c>
    </row>
    <row r="39" spans="1:36">
      <c r="A39" s="30"/>
      <c r="B39" s="347" t="s">
        <v>265</v>
      </c>
      <c r="C39" s="348"/>
      <c r="D39" s="348"/>
      <c r="E39" s="348"/>
      <c r="F39" s="348"/>
      <c r="G39" s="348"/>
      <c r="H39" s="348"/>
      <c r="I39" s="348"/>
      <c r="J39" s="348"/>
      <c r="K39" s="348"/>
      <c r="L39" s="349"/>
      <c r="M39" s="347" t="s">
        <v>266</v>
      </c>
      <c r="N39" s="348"/>
      <c r="O39" s="348"/>
      <c r="P39" s="348"/>
      <c r="Q39" s="348"/>
      <c r="R39" s="348"/>
      <c r="S39" s="348"/>
      <c r="T39" s="348"/>
      <c r="U39" s="348"/>
      <c r="V39" s="348"/>
      <c r="W39" s="349"/>
      <c r="X39" s="353" t="s">
        <v>482</v>
      </c>
      <c r="Y39" s="354"/>
      <c r="Z39" s="354"/>
      <c r="AA39" s="354"/>
      <c r="AB39" s="354"/>
      <c r="AC39" s="354"/>
      <c r="AD39" s="354"/>
      <c r="AE39" s="354"/>
      <c r="AF39" s="354"/>
      <c r="AG39" s="354"/>
      <c r="AH39" s="355"/>
    </row>
    <row r="40" spans="1:36">
      <c r="A40" s="30"/>
      <c r="B40" s="365" t="str">
        <f>IF(DATA!F30="","",DATA!F30)</f>
        <v/>
      </c>
      <c r="C40" s="366"/>
      <c r="D40" s="366"/>
      <c r="E40" s="366"/>
      <c r="F40" s="366"/>
      <c r="G40" s="366"/>
      <c r="H40" s="366"/>
      <c r="I40" s="366"/>
      <c r="J40" s="366"/>
      <c r="K40" s="366"/>
      <c r="L40" s="367"/>
      <c r="M40" s="356" t="str">
        <f>IF(DATA!F31="","",DATA!F31)</f>
        <v/>
      </c>
      <c r="N40" s="357"/>
      <c r="O40" s="357"/>
      <c r="P40" s="357"/>
      <c r="Q40" s="357"/>
      <c r="R40" s="357"/>
      <c r="S40" s="357"/>
      <c r="T40" s="357"/>
      <c r="U40" s="357"/>
      <c r="V40" s="357"/>
      <c r="W40" s="358"/>
      <c r="X40" s="380" t="str">
        <f>IF(DATA!F24="","",DATA!F24)</f>
        <v/>
      </c>
      <c r="Y40" s="381"/>
      <c r="Z40" s="382"/>
      <c r="AA40" s="378" t="str">
        <f>IF(DATA!F5="","",IF(DATA!F24="","NOT PROVIDED",""))</f>
        <v/>
      </c>
      <c r="AB40" s="378"/>
      <c r="AC40" s="378"/>
      <c r="AD40" s="378"/>
      <c r="AE40" s="378"/>
      <c r="AF40" s="378"/>
      <c r="AG40" s="378"/>
      <c r="AH40" s="379"/>
      <c r="AJ40" s="283" t="s">
        <v>362</v>
      </c>
    </row>
    <row r="41" spans="1:36">
      <c r="A41" s="30"/>
      <c r="B41" s="353" t="s">
        <v>353</v>
      </c>
      <c r="C41" s="354"/>
      <c r="D41" s="354"/>
      <c r="E41" s="354"/>
      <c r="F41" s="354"/>
      <c r="G41" s="354"/>
      <c r="H41" s="354"/>
      <c r="I41" s="354"/>
      <c r="J41" s="354"/>
      <c r="K41" s="354"/>
      <c r="L41" s="355"/>
      <c r="M41" s="347" t="s">
        <v>352</v>
      </c>
      <c r="N41" s="348"/>
      <c r="O41" s="348"/>
      <c r="P41" s="348"/>
      <c r="Q41" s="348"/>
      <c r="R41" s="348"/>
      <c r="S41" s="348"/>
      <c r="T41" s="348"/>
      <c r="U41" s="348"/>
      <c r="V41" s="348"/>
      <c r="W41" s="349"/>
      <c r="X41" s="347" t="s">
        <v>267</v>
      </c>
      <c r="Y41" s="348"/>
      <c r="Z41" s="348"/>
      <c r="AA41" s="348"/>
      <c r="AB41" s="348"/>
      <c r="AC41" s="348"/>
      <c r="AD41" s="348"/>
      <c r="AE41" s="348"/>
      <c r="AF41" s="348"/>
      <c r="AG41" s="348"/>
      <c r="AH41" s="349"/>
    </row>
    <row r="42" spans="1:36">
      <c r="A42" s="30"/>
      <c r="B42" s="350" t="str">
        <f>IF(DATA!F21="","",DATA!F21)</f>
        <v/>
      </c>
      <c r="C42" s="351"/>
      <c r="D42" s="351"/>
      <c r="E42" s="351"/>
      <c r="F42" s="351"/>
      <c r="G42" s="351"/>
      <c r="H42" s="351"/>
      <c r="I42" s="351"/>
      <c r="J42" s="351"/>
      <c r="K42" s="351"/>
      <c r="L42" s="352"/>
      <c r="M42" s="350" t="str">
        <f>IF(DATA!F22="","",DATA!F22)</f>
        <v/>
      </c>
      <c r="N42" s="351"/>
      <c r="O42" s="351"/>
      <c r="P42" s="351"/>
      <c r="Q42" s="351"/>
      <c r="R42" s="351"/>
      <c r="S42" s="351"/>
      <c r="T42" s="351"/>
      <c r="U42" s="351"/>
      <c r="V42" s="351"/>
      <c r="W42" s="352"/>
      <c r="X42" s="356" t="str">
        <f>IF(DATA!F23="","",DATA!F23)</f>
        <v/>
      </c>
      <c r="Y42" s="357"/>
      <c r="Z42" s="357"/>
      <c r="AA42" s="357"/>
      <c r="AB42" s="357"/>
      <c r="AC42" s="357"/>
      <c r="AD42" s="357"/>
      <c r="AE42" s="357"/>
      <c r="AF42" s="357"/>
      <c r="AG42" s="357"/>
      <c r="AH42" s="358"/>
    </row>
    <row r="43" spans="1:36">
      <c r="A43" s="30"/>
      <c r="B43" s="347" t="s">
        <v>268</v>
      </c>
      <c r="C43" s="348"/>
      <c r="D43" s="348"/>
      <c r="E43" s="348"/>
      <c r="F43" s="348"/>
      <c r="G43" s="348"/>
      <c r="H43" s="348"/>
      <c r="I43" s="348"/>
      <c r="J43" s="348"/>
      <c r="K43" s="348"/>
      <c r="L43" s="349"/>
      <c r="M43" s="347" t="s">
        <v>269</v>
      </c>
      <c r="N43" s="348"/>
      <c r="O43" s="348"/>
      <c r="P43" s="348"/>
      <c r="Q43" s="348"/>
      <c r="R43" s="348"/>
      <c r="S43" s="348"/>
      <c r="T43" s="348"/>
      <c r="U43" s="348"/>
      <c r="V43" s="348"/>
      <c r="W43" s="349"/>
      <c r="X43" s="374" t="s">
        <v>60</v>
      </c>
      <c r="Y43" s="375"/>
      <c r="Z43" s="375"/>
      <c r="AA43" s="375"/>
      <c r="AB43" s="375"/>
      <c r="AC43" s="375"/>
      <c r="AD43" s="375"/>
      <c r="AE43" s="375"/>
      <c r="AF43" s="375"/>
      <c r="AG43" s="375"/>
      <c r="AH43" s="376"/>
    </row>
    <row r="44" spans="1:36">
      <c r="A44" s="30"/>
      <c r="B44" s="362" t="str">
        <f>IF(DATA!F26="","",DATA!F26)</f>
        <v/>
      </c>
      <c r="C44" s="363"/>
      <c r="D44" s="363"/>
      <c r="E44" s="363"/>
      <c r="F44" s="363"/>
      <c r="G44" s="363"/>
      <c r="H44" s="363"/>
      <c r="I44" s="363"/>
      <c r="J44" s="363"/>
      <c r="K44" s="363"/>
      <c r="L44" s="364"/>
      <c r="M44" s="350" t="str">
        <f>IF(DATA!F27="","",DATA!F27)</f>
        <v/>
      </c>
      <c r="N44" s="351"/>
      <c r="O44" s="351"/>
      <c r="P44" s="351"/>
      <c r="Q44" s="351"/>
      <c r="R44" s="377"/>
      <c r="S44" s="378" t="str">
        <f>IF(DATA!F5="","",IF(DATA!F27="","NOT PROVIDED",""))</f>
        <v/>
      </c>
      <c r="T44" s="378"/>
      <c r="U44" s="378"/>
      <c r="V44" s="378"/>
      <c r="W44" s="379"/>
      <c r="X44" s="359" t="str">
        <f>IF(DATA!F28="","",DATA!F28)</f>
        <v/>
      </c>
      <c r="Y44" s="360"/>
      <c r="Z44" s="360"/>
      <c r="AA44" s="360"/>
      <c r="AB44" s="360"/>
      <c r="AC44" s="289" t="s">
        <v>270</v>
      </c>
      <c r="AD44" s="360" t="str">
        <f>IF(DATA!F29="","",DATA!F29)</f>
        <v/>
      </c>
      <c r="AE44" s="360"/>
      <c r="AF44" s="360"/>
      <c r="AG44" s="360"/>
      <c r="AH44" s="361"/>
    </row>
    <row r="45" spans="1:36">
      <c r="A45" s="30"/>
      <c r="B45" s="290"/>
      <c r="C45" s="290"/>
      <c r="D45" s="290"/>
      <c r="E45" s="290"/>
      <c r="F45" s="290"/>
      <c r="G45" s="290"/>
      <c r="H45" s="290"/>
      <c r="I45" s="290"/>
      <c r="J45" s="290"/>
      <c r="K45" s="290"/>
      <c r="L45" s="290"/>
      <c r="M45" s="290"/>
      <c r="N45" s="290"/>
      <c r="O45" s="290"/>
      <c r="P45" s="290"/>
      <c r="Q45" s="290"/>
      <c r="R45" s="290"/>
      <c r="S45" s="290"/>
      <c r="T45" s="290"/>
      <c r="U45" s="290"/>
      <c r="V45" s="290"/>
      <c r="W45" s="290"/>
      <c r="X45" s="291"/>
      <c r="Y45" s="291"/>
      <c r="Z45" s="291"/>
      <c r="AA45" s="291"/>
      <c r="AB45" s="291"/>
      <c r="AC45" s="292"/>
      <c r="AD45" s="291"/>
      <c r="AE45" s="291"/>
      <c r="AF45" s="291"/>
      <c r="AG45" s="291"/>
      <c r="AH45" s="291"/>
    </row>
    <row r="46" spans="1:36" ht="15">
      <c r="A46" s="30"/>
      <c r="B46" s="57" t="s">
        <v>271</v>
      </c>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row>
    <row r="47" spans="1:36" ht="15" thickBot="1">
      <c r="A47" s="30"/>
      <c r="B47" s="54"/>
      <c r="C47" s="54"/>
      <c r="D47" s="54"/>
      <c r="E47" s="54"/>
      <c r="F47" s="54"/>
      <c r="G47" s="54"/>
      <c r="H47" s="54"/>
      <c r="I47" s="54"/>
      <c r="J47" s="54"/>
      <c r="K47" s="54"/>
      <c r="L47" s="54"/>
      <c r="M47" s="54"/>
      <c r="N47" s="54"/>
      <c r="O47" s="54"/>
      <c r="P47" s="54"/>
      <c r="Q47" s="54"/>
      <c r="R47" s="54"/>
      <c r="S47" s="54"/>
      <c r="T47" s="54"/>
      <c r="U47" s="54"/>
      <c r="V47" s="54"/>
      <c r="W47" s="54"/>
      <c r="X47" s="54"/>
      <c r="Y47" s="54"/>
      <c r="Z47" s="67"/>
      <c r="AA47" s="54"/>
      <c r="AB47" s="54"/>
      <c r="AC47" s="54"/>
      <c r="AD47" s="54"/>
      <c r="AE47" s="67"/>
      <c r="AF47" s="67"/>
      <c r="AG47" s="67"/>
      <c r="AH47" s="54"/>
    </row>
    <row r="48" spans="1:36" ht="15" thickBot="1">
      <c r="A48" s="30"/>
      <c r="B48" s="54"/>
      <c r="C48" s="305" t="s">
        <v>272</v>
      </c>
      <c r="D48" s="306" t="s">
        <v>485</v>
      </c>
      <c r="E48" s="54"/>
      <c r="F48" s="54"/>
      <c r="G48" s="54"/>
      <c r="H48" s="54"/>
      <c r="I48" s="54"/>
      <c r="J48" s="54"/>
      <c r="K48" s="54"/>
      <c r="L48" s="54"/>
      <c r="M48" s="54"/>
      <c r="N48" s="54"/>
      <c r="O48" s="54"/>
      <c r="P48" s="54"/>
      <c r="Q48" s="54"/>
      <c r="R48" s="54"/>
      <c r="S48" s="54"/>
      <c r="T48" s="54"/>
      <c r="U48" s="54"/>
      <c r="V48" s="54"/>
      <c r="W48" s="54"/>
      <c r="X48" s="54"/>
      <c r="Y48" s="54"/>
      <c r="Z48" s="63"/>
      <c r="AA48" s="54"/>
      <c r="AB48" s="54"/>
      <c r="AC48" s="54"/>
      <c r="AD48" s="54"/>
      <c r="AE48" s="371" t="str">
        <f>IF(DATA!$F$24="","",DATA!$F$24)</f>
        <v/>
      </c>
      <c r="AF48" s="372"/>
      <c r="AG48" s="372"/>
      <c r="AH48" s="373"/>
    </row>
    <row r="49" spans="1:64">
      <c r="A49" s="30"/>
      <c r="B49" s="54"/>
      <c r="C49" s="54"/>
      <c r="D49" s="54"/>
      <c r="E49" s="54"/>
      <c r="F49" s="54"/>
      <c r="G49" s="54"/>
      <c r="H49" s="54"/>
      <c r="I49" s="54"/>
      <c r="J49" s="54"/>
      <c r="K49" s="54"/>
      <c r="L49" s="54"/>
      <c r="M49" s="54"/>
      <c r="N49" s="54"/>
      <c r="O49" s="54"/>
      <c r="P49" s="54"/>
      <c r="Q49" s="54"/>
      <c r="R49" s="54"/>
      <c r="S49" s="54"/>
      <c r="T49" s="54"/>
      <c r="U49" s="54"/>
      <c r="V49" s="67"/>
      <c r="W49" s="67"/>
      <c r="X49" s="67"/>
      <c r="Y49" s="67"/>
      <c r="Z49" s="54"/>
      <c r="AA49" s="54"/>
      <c r="AB49" s="54"/>
      <c r="AC49" s="54"/>
      <c r="AD49" s="54"/>
      <c r="AE49" s="54"/>
      <c r="AF49" s="54"/>
      <c r="AG49" s="54"/>
      <c r="AH49" s="54"/>
    </row>
    <row r="50" spans="1:64">
      <c r="A50" s="30"/>
      <c r="B50" s="54"/>
      <c r="C50" s="124" t="s">
        <v>276</v>
      </c>
      <c r="D50" s="124" t="s">
        <v>383</v>
      </c>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J50" s="283">
        <v>43</v>
      </c>
    </row>
    <row r="51" spans="1:64">
      <c r="A51" s="30"/>
      <c r="B51" s="54"/>
      <c r="C51" s="124"/>
      <c r="D51" s="124" t="s">
        <v>420</v>
      </c>
      <c r="E51" s="54"/>
      <c r="F51" s="54"/>
      <c r="G51" s="54"/>
      <c r="H51" s="54"/>
      <c r="I51" s="54"/>
      <c r="J51" s="54"/>
      <c r="K51" s="54"/>
      <c r="L51" s="54"/>
      <c r="M51" s="54"/>
      <c r="N51" s="54"/>
      <c r="O51" s="54"/>
      <c r="P51" s="54"/>
      <c r="Q51" s="54"/>
      <c r="R51" s="54"/>
      <c r="S51" s="54"/>
      <c r="T51" s="54"/>
      <c r="U51" s="54"/>
      <c r="V51" s="54"/>
      <c r="W51" s="54"/>
      <c r="X51" s="54"/>
      <c r="Y51" s="54"/>
      <c r="Z51" s="62" t="s">
        <v>223</v>
      </c>
      <c r="AA51" s="68" t="str">
        <f>IF(DATA!$F$37="","",IF(DATA!$F$37="YES","X",""))</f>
        <v/>
      </c>
      <c r="AB51" s="63"/>
      <c r="AC51" s="62" t="s">
        <v>224</v>
      </c>
      <c r="AD51" s="68" t="str">
        <f>IF(DATA!$F$37="","",IF(DATA!$F$37="NO","X",""))</f>
        <v/>
      </c>
      <c r="AE51" s="67"/>
      <c r="AF51" s="54"/>
      <c r="AG51" s="54"/>
      <c r="AH51" s="54"/>
    </row>
    <row r="52" spans="1:64">
      <c r="A52" s="30"/>
      <c r="B52" s="54"/>
      <c r="C52" s="54"/>
      <c r="D52" s="336" t="str">
        <f>IF(DATA!$F$15="","",IF(DATA!$F$37="","AN ANSWER TO THIS QUESTION IS REQUIRED",""))</f>
        <v/>
      </c>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4"/>
    </row>
    <row r="53" spans="1:64">
      <c r="A53" s="30"/>
      <c r="B53" s="54"/>
      <c r="C53" s="54"/>
      <c r="D53" s="124" t="s">
        <v>61</v>
      </c>
      <c r="E53" s="124"/>
      <c r="F53" s="54"/>
      <c r="G53" s="54"/>
      <c r="H53" s="54"/>
      <c r="I53" s="54"/>
      <c r="J53" s="54"/>
      <c r="K53" s="54"/>
      <c r="L53" s="54"/>
      <c r="M53" s="54"/>
      <c r="N53" s="54"/>
      <c r="O53" s="54"/>
      <c r="P53" s="54"/>
      <c r="Q53" s="54"/>
      <c r="R53" s="54"/>
      <c r="S53" s="54"/>
      <c r="T53" s="54"/>
      <c r="U53" s="54"/>
      <c r="V53" s="54"/>
      <c r="W53" s="54"/>
      <c r="X53" s="54"/>
      <c r="Y53" s="67"/>
      <c r="Z53" s="54"/>
      <c r="AA53" s="54"/>
      <c r="AB53" s="54"/>
      <c r="AC53" s="54"/>
      <c r="AD53" s="67"/>
      <c r="AE53" s="67"/>
      <c r="AF53" s="54"/>
      <c r="AG53" s="54"/>
      <c r="AH53" s="54"/>
    </row>
    <row r="54" spans="1:64" ht="15" thickBot="1">
      <c r="A54" s="30"/>
      <c r="B54" s="54"/>
      <c r="C54" s="54"/>
      <c r="D54" s="54"/>
      <c r="E54" s="124" t="s">
        <v>273</v>
      </c>
      <c r="F54" s="124" t="s">
        <v>62</v>
      </c>
      <c r="G54" s="54"/>
      <c r="H54" s="54"/>
      <c r="I54" s="54"/>
      <c r="J54" s="54"/>
      <c r="K54" s="54"/>
      <c r="L54" s="54"/>
      <c r="M54" s="339" t="str">
        <f>IF(DATA!F37="NO","N/A",IF(DATA!F38="","",DATA!F38))</f>
        <v/>
      </c>
      <c r="N54" s="340"/>
      <c r="O54" s="340"/>
      <c r="P54" s="340"/>
      <c r="Q54" s="340"/>
      <c r="R54" s="340"/>
      <c r="S54" s="340"/>
      <c r="T54" s="340"/>
      <c r="U54" s="340"/>
      <c r="V54" s="340"/>
      <c r="W54" s="340"/>
      <c r="X54" s="340"/>
      <c r="Y54" s="340"/>
      <c r="Z54" s="54"/>
      <c r="AA54" s="54"/>
      <c r="AB54" s="54"/>
      <c r="AC54" s="54"/>
      <c r="AD54" s="67"/>
      <c r="AE54" s="67"/>
      <c r="AF54" s="54"/>
      <c r="AG54" s="54"/>
      <c r="AH54" s="54"/>
      <c r="AJ54" s="283" t="s">
        <v>363</v>
      </c>
    </row>
    <row r="55" spans="1:64" ht="15" thickBot="1">
      <c r="A55" s="30"/>
      <c r="B55" s="54"/>
      <c r="C55" s="54"/>
      <c r="D55" s="54"/>
      <c r="E55" s="124" t="s">
        <v>274</v>
      </c>
      <c r="F55" s="124" t="s">
        <v>30</v>
      </c>
      <c r="H55" s="54"/>
      <c r="I55" s="54"/>
      <c r="J55" s="54"/>
      <c r="K55" s="54"/>
      <c r="L55" s="54"/>
      <c r="M55" s="67"/>
      <c r="N55" s="67"/>
      <c r="O55" s="67"/>
      <c r="P55" s="67"/>
      <c r="Q55" s="67"/>
      <c r="R55" s="67"/>
      <c r="S55" s="67"/>
      <c r="T55" s="67"/>
      <c r="U55" s="67"/>
      <c r="V55" s="67"/>
      <c r="W55" s="67"/>
      <c r="X55" s="67"/>
      <c r="Y55" s="67"/>
      <c r="Z55" s="54"/>
      <c r="AA55" s="54"/>
      <c r="AB55" s="54"/>
      <c r="AC55" s="54"/>
      <c r="AD55" s="67"/>
      <c r="AE55" s="341" t="str">
        <f>IF(DATA!$F$15="","",IF(DATA!$F$37="","",IF(DATA!$F$37="NO",0,IF(AND(DATA!$F$37="YES",DATA!F39=""),"",DATA!F39))))</f>
        <v/>
      </c>
      <c r="AF55" s="342"/>
      <c r="AG55" s="342"/>
      <c r="AH55" s="343"/>
      <c r="AJ55" s="283" t="s">
        <v>370</v>
      </c>
      <c r="AK55" s="283" t="s">
        <v>349</v>
      </c>
    </row>
    <row r="56" spans="1:64">
      <c r="A56" s="30"/>
      <c r="B56" s="54"/>
      <c r="C56" s="54"/>
      <c r="D56" s="54"/>
      <c r="E56" s="54"/>
      <c r="F56" s="54"/>
      <c r="G56" s="54"/>
      <c r="H56" s="54"/>
      <c r="I56" s="54"/>
      <c r="J56" s="54"/>
      <c r="K56" s="54"/>
      <c r="L56" s="54"/>
      <c r="M56" s="54"/>
      <c r="N56" s="54"/>
      <c r="O56" s="54"/>
      <c r="P56" s="54"/>
      <c r="Q56" s="54"/>
      <c r="R56" s="54"/>
      <c r="S56" s="54"/>
      <c r="T56" s="54"/>
      <c r="U56" s="54"/>
      <c r="V56" s="54"/>
      <c r="W56" s="54"/>
      <c r="X56" s="54"/>
      <c r="Y56" s="67"/>
      <c r="Z56" s="54"/>
      <c r="AA56" s="54"/>
      <c r="AB56" s="54"/>
      <c r="AC56" s="54"/>
      <c r="AD56" s="67"/>
      <c r="AE56" s="67"/>
      <c r="AF56" s="54"/>
      <c r="AG56" s="54"/>
      <c r="AH56" s="295" t="str">
        <f>IF(AND(DATA!$F$5&lt;&gt;"",DATA!$F$37="YES",DATA!$F$39=""),"A REQUIRED VALUE FOR 2b HAS NOT BEEN PROVIDED","")</f>
        <v/>
      </c>
    </row>
    <row r="57" spans="1:64">
      <c r="A57" s="30"/>
      <c r="B57" s="54"/>
      <c r="C57" s="124" t="s">
        <v>277</v>
      </c>
      <c r="D57" s="124" t="s">
        <v>31</v>
      </c>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67"/>
      <c r="AF57" s="54"/>
      <c r="AG57" s="54"/>
      <c r="AH57" s="54"/>
      <c r="AJ57" s="283">
        <v>47</v>
      </c>
    </row>
    <row r="58" spans="1:64">
      <c r="A58" s="30"/>
      <c r="B58" s="54"/>
      <c r="C58" s="54"/>
      <c r="D58" s="170" t="s">
        <v>29</v>
      </c>
      <c r="E58" s="54"/>
      <c r="F58" s="54"/>
      <c r="G58" s="54"/>
      <c r="H58" s="54"/>
      <c r="I58" s="54"/>
      <c r="J58" s="54"/>
      <c r="K58" s="54"/>
      <c r="L58" s="54"/>
      <c r="M58" s="54"/>
      <c r="N58" s="54"/>
      <c r="O58" s="54"/>
      <c r="P58" s="54"/>
      <c r="Q58" s="54"/>
      <c r="R58" s="54"/>
      <c r="S58" s="54"/>
      <c r="T58" s="54"/>
      <c r="U58" s="54"/>
      <c r="V58" s="54"/>
      <c r="W58" s="54"/>
      <c r="X58" s="54"/>
      <c r="Y58" s="54"/>
      <c r="Z58" s="62" t="s">
        <v>223</v>
      </c>
      <c r="AA58" s="68" t="str">
        <f>IF(DATA!$F$40="","",IF(DATA!$F$40="YES","X",""))</f>
        <v/>
      </c>
      <c r="AB58" s="63"/>
      <c r="AC58" s="62" t="s">
        <v>224</v>
      </c>
      <c r="AD58" s="68" t="str">
        <f>IF(DATA!$F$40="","",IF(DATA!$F$40="NO","X",""))</f>
        <v/>
      </c>
      <c r="AE58" s="67"/>
      <c r="AF58" s="54"/>
      <c r="AG58" s="54"/>
      <c r="AH58" s="54"/>
      <c r="AJ58" s="283">
        <v>16</v>
      </c>
    </row>
    <row r="59" spans="1:64">
      <c r="A59" s="30"/>
      <c r="B59" s="54"/>
      <c r="C59" s="54"/>
      <c r="D59" s="336" t="str">
        <f>IF(DATA!$F$15="","",IF(DATA!$F$40="","AN ANSWER TO THIS QUESTION IS REQUIRED",""))</f>
        <v/>
      </c>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8"/>
    </row>
    <row r="60" spans="1:64">
      <c r="A60" s="30"/>
      <c r="B60" s="54"/>
      <c r="C60" s="54"/>
      <c r="D60" s="124" t="s">
        <v>61</v>
      </c>
      <c r="E60" s="12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67"/>
      <c r="AF60" s="54"/>
      <c r="AG60" s="54"/>
      <c r="AH60" s="54"/>
    </row>
    <row r="61" spans="1:64" ht="15" thickBot="1">
      <c r="A61" s="30"/>
      <c r="B61" s="54"/>
      <c r="C61" s="54"/>
      <c r="D61" s="54"/>
      <c r="E61" s="124" t="s">
        <v>273</v>
      </c>
      <c r="F61" s="124" t="s">
        <v>62</v>
      </c>
      <c r="G61" s="54"/>
      <c r="H61" s="54"/>
      <c r="I61" s="54"/>
      <c r="J61" s="54"/>
      <c r="K61" s="54"/>
      <c r="L61" s="54"/>
      <c r="M61" s="339" t="str">
        <f>IF(DATA!F40="NO","N/A",IF(DATA!F41="","",DATA!F41))</f>
        <v/>
      </c>
      <c r="N61" s="340"/>
      <c r="O61" s="340"/>
      <c r="P61" s="340"/>
      <c r="Q61" s="340"/>
      <c r="R61" s="340"/>
      <c r="S61" s="340"/>
      <c r="T61" s="340"/>
      <c r="U61" s="340"/>
      <c r="V61" s="340"/>
      <c r="W61" s="340"/>
      <c r="X61" s="340"/>
      <c r="Y61" s="340"/>
      <c r="Z61" s="54"/>
      <c r="AA61" s="54"/>
      <c r="AB61" s="54"/>
      <c r="AC61" s="54"/>
      <c r="AD61" s="54"/>
      <c r="AE61" s="67"/>
      <c r="AF61" s="54"/>
      <c r="AG61" s="54"/>
      <c r="AH61" s="54"/>
      <c r="AJ61" s="283" t="s">
        <v>371</v>
      </c>
    </row>
    <row r="62" spans="1:64" ht="15" thickBot="1">
      <c r="A62" s="30"/>
      <c r="B62" s="54"/>
      <c r="C62" s="54"/>
      <c r="D62" s="54"/>
      <c r="E62" s="124" t="s">
        <v>274</v>
      </c>
      <c r="F62" s="124" t="s">
        <v>32</v>
      </c>
      <c r="G62" s="54"/>
      <c r="H62" s="54"/>
      <c r="I62" s="54"/>
      <c r="J62" s="54"/>
      <c r="K62" s="54"/>
      <c r="L62" s="54"/>
      <c r="M62" s="67"/>
      <c r="N62" s="67"/>
      <c r="O62" s="67"/>
      <c r="P62" s="67"/>
      <c r="Q62" s="67"/>
      <c r="R62" s="67"/>
      <c r="S62" s="67"/>
      <c r="T62" s="67"/>
      <c r="U62" s="67"/>
      <c r="V62" s="67"/>
      <c r="W62" s="67"/>
      <c r="X62" s="67"/>
      <c r="Y62" s="67"/>
      <c r="Z62" s="54"/>
      <c r="AA62" s="54"/>
      <c r="AB62" s="54"/>
      <c r="AC62" s="54"/>
      <c r="AD62" s="54"/>
      <c r="AE62" s="341" t="str">
        <f>IF(DATA!$F$15="","",IF(DATA!$F$40="","",IF(DATA!$F$40="NO",0,IF(AND(DATA!$F$40="YES",DATA!F42=""),"",DATA!F42))))</f>
        <v/>
      </c>
      <c r="AF62" s="342"/>
      <c r="AG62" s="342"/>
      <c r="AH62" s="343"/>
      <c r="AJ62" s="283" t="s">
        <v>372</v>
      </c>
    </row>
    <row r="63" spans="1:64" ht="15" thickBot="1">
      <c r="A63" s="30"/>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67"/>
      <c r="AF63" s="54"/>
      <c r="AG63" s="54"/>
      <c r="AH63" s="295" t="str">
        <f>IF(AND(DATA!$F$5&lt;&gt;"",DATA!$F$40="YES",DATA!$F$42=""),"A REQUIRED VALUE FOR 3b HAS NOT BEEN PROVIDED","")</f>
        <v/>
      </c>
    </row>
    <row r="64" spans="1:64" ht="15" thickBot="1">
      <c r="A64" s="30"/>
      <c r="B64" s="54"/>
      <c r="C64" s="305" t="s">
        <v>63</v>
      </c>
      <c r="D64" s="306" t="s">
        <v>466</v>
      </c>
      <c r="E64" s="54"/>
      <c r="F64" s="54"/>
      <c r="G64" s="54"/>
      <c r="H64" s="54"/>
      <c r="I64" s="54"/>
      <c r="J64" s="54"/>
      <c r="K64" s="54"/>
      <c r="L64" s="54"/>
      <c r="M64" s="54"/>
      <c r="N64" s="54"/>
      <c r="O64" s="54"/>
      <c r="P64" s="54"/>
      <c r="Q64" s="54"/>
      <c r="R64" s="54"/>
      <c r="S64" s="54"/>
      <c r="T64" s="54"/>
      <c r="U64" s="54"/>
      <c r="V64" s="54"/>
      <c r="W64" s="54"/>
      <c r="X64" s="54"/>
      <c r="Y64" s="67"/>
      <c r="Z64" s="54"/>
      <c r="AA64" s="54"/>
      <c r="AB64" s="54"/>
      <c r="AC64" s="54"/>
      <c r="AD64" s="54"/>
      <c r="AE64" s="341" t="str">
        <f>IF(AND(DATA!F51="",DATA!F108="",DATA!F165="",DATA!F222="",DATA!F279=""),"",SUM(DATA!F51+DATA!F108+DATA!F165+DATA!F222+DATA!F279))</f>
        <v/>
      </c>
      <c r="AF64" s="342"/>
      <c r="AG64" s="342"/>
      <c r="AH64" s="343"/>
    </row>
    <row r="65" spans="1:64">
      <c r="A65" s="30"/>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row>
    <row r="66" spans="1:64">
      <c r="A66" s="310"/>
      <c r="B66" s="54"/>
      <c r="C66" s="54"/>
      <c r="D66" s="54" t="s">
        <v>278</v>
      </c>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row>
    <row r="67" spans="1:64">
      <c r="A67" s="30"/>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row>
    <row r="68" spans="1:64" s="29" customFormat="1" ht="15">
      <c r="A68" s="307"/>
      <c r="B68" s="96" t="s">
        <v>458</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30"/>
      <c r="AJ68" s="28"/>
      <c r="AL68"/>
      <c r="AM68"/>
      <c r="AN68"/>
      <c r="AO68"/>
      <c r="AP68"/>
      <c r="AQ68"/>
      <c r="AR68"/>
      <c r="AS68"/>
      <c r="AT68"/>
      <c r="AU68"/>
      <c r="AV68"/>
      <c r="AW68"/>
      <c r="AX68"/>
      <c r="AY68"/>
      <c r="AZ68"/>
      <c r="BA68"/>
      <c r="BB68"/>
      <c r="BC68"/>
      <c r="BD68"/>
      <c r="BE68"/>
      <c r="BF68"/>
      <c r="BG68"/>
      <c r="BH68"/>
      <c r="BI68"/>
      <c r="BJ68"/>
      <c r="BK68"/>
      <c r="BL68"/>
    </row>
    <row r="69" spans="1:64" s="30" customFormat="1">
      <c r="A69" s="307"/>
      <c r="B69" s="266" t="s">
        <v>460</v>
      </c>
      <c r="C69" s="333" t="s">
        <v>166</v>
      </c>
      <c r="D69" s="334"/>
      <c r="E69" s="334"/>
      <c r="F69" s="334"/>
      <c r="G69" s="334"/>
      <c r="H69" s="334"/>
      <c r="I69" s="334"/>
      <c r="J69" s="334"/>
      <c r="K69" s="334"/>
      <c r="L69" s="334"/>
      <c r="M69" s="334"/>
      <c r="N69" s="334"/>
      <c r="O69" s="334"/>
      <c r="P69" s="335"/>
      <c r="Q69" s="325" t="s">
        <v>171</v>
      </c>
      <c r="R69" s="325"/>
      <c r="S69" s="325"/>
      <c r="T69" s="325" t="s">
        <v>459</v>
      </c>
      <c r="U69" s="325"/>
      <c r="V69" s="325"/>
      <c r="W69" s="325" t="s">
        <v>465</v>
      </c>
      <c r="X69" s="325"/>
      <c r="Y69" s="325"/>
      <c r="Z69" s="325" t="s">
        <v>463</v>
      </c>
      <c r="AA69" s="325"/>
      <c r="AB69" s="325"/>
      <c r="AC69" s="325" t="s">
        <v>464</v>
      </c>
      <c r="AD69" s="325"/>
      <c r="AE69" s="344" t="s">
        <v>461</v>
      </c>
      <c r="AF69" s="345"/>
      <c r="AG69" s="345"/>
      <c r="AH69" s="346"/>
      <c r="AJ69" s="28"/>
      <c r="AK69" s="29"/>
      <c r="AL69"/>
      <c r="AM69"/>
      <c r="AN69"/>
      <c r="AO69"/>
      <c r="AP69"/>
      <c r="AQ69"/>
      <c r="AR69"/>
      <c r="AS69"/>
      <c r="AT69"/>
      <c r="AU69"/>
      <c r="AV69"/>
      <c r="AW69"/>
      <c r="AX69"/>
      <c r="AY69"/>
      <c r="AZ69"/>
      <c r="BA69"/>
      <c r="BB69"/>
      <c r="BC69"/>
      <c r="BD69"/>
      <c r="BE69"/>
      <c r="BF69"/>
      <c r="BG69"/>
      <c r="BH69"/>
      <c r="BI69"/>
      <c r="BJ69"/>
      <c r="BK69"/>
      <c r="BL69"/>
    </row>
    <row r="70" spans="1:64" s="30" customFormat="1">
      <c r="A70" s="307"/>
      <c r="B70" s="267">
        <v>1</v>
      </c>
      <c r="C70" s="328" t="str">
        <f>IF(DATA!F43="","",DATA!F43)</f>
        <v/>
      </c>
      <c r="D70" s="329"/>
      <c r="E70" s="329"/>
      <c r="F70" s="329"/>
      <c r="G70" s="329"/>
      <c r="H70" s="329"/>
      <c r="I70" s="329"/>
      <c r="J70" s="329"/>
      <c r="K70" s="329"/>
      <c r="L70" s="329"/>
      <c r="M70" s="329"/>
      <c r="N70" s="329"/>
      <c r="O70" s="329"/>
      <c r="P70" s="330"/>
      <c r="Q70" s="326" t="str">
        <f>IF(DATA!F43="","",DATA!F48)</f>
        <v/>
      </c>
      <c r="R70" s="326"/>
      <c r="S70" s="326"/>
      <c r="T70" s="331" t="str">
        <f>IF(DATA!F43="","",DATA!F49)</f>
        <v/>
      </c>
      <c r="U70" s="331"/>
      <c r="V70" s="331"/>
      <c r="W70" s="332" t="str">
        <f>IF(DATA!F43="","",DATA!D44)</f>
        <v/>
      </c>
      <c r="X70" s="332"/>
      <c r="Y70" s="332"/>
      <c r="Z70" s="326" t="str">
        <f>IF(C70="","",IF(Q70*T70*W70&gt;10000,10000,Q70*T70*W70))</f>
        <v/>
      </c>
      <c r="AA70" s="326"/>
      <c r="AB70" s="326"/>
      <c r="AC70" s="327" t="str">
        <f>IF(C70="","",DATA!F51)</f>
        <v/>
      </c>
      <c r="AD70" s="327"/>
      <c r="AE70" s="408" t="str">
        <f>IF(C70="","",Z70*AC70)</f>
        <v/>
      </c>
      <c r="AF70" s="409"/>
      <c r="AG70" s="409"/>
      <c r="AH70" s="410"/>
      <c r="AJ70" s="28"/>
      <c r="AK70" s="29"/>
      <c r="AL70"/>
      <c r="AM70"/>
      <c r="AN70"/>
      <c r="AO70"/>
      <c r="AP70"/>
      <c r="AQ70"/>
      <c r="AR70"/>
      <c r="AS70"/>
      <c r="AT70"/>
      <c r="AU70"/>
      <c r="AV70"/>
      <c r="AW70"/>
      <c r="AX70"/>
      <c r="AY70"/>
      <c r="AZ70"/>
      <c r="BA70"/>
      <c r="BB70"/>
      <c r="BC70"/>
      <c r="BD70"/>
      <c r="BE70"/>
      <c r="BF70"/>
      <c r="BG70"/>
      <c r="BH70"/>
      <c r="BI70"/>
      <c r="BJ70"/>
      <c r="BK70"/>
      <c r="BL70"/>
    </row>
    <row r="71" spans="1:64" s="30" customFormat="1">
      <c r="A71" s="307"/>
      <c r="B71" s="267">
        <v>2</v>
      </c>
      <c r="C71" s="328" t="str">
        <f>IF(DATA!F100="","",DATA!F100)</f>
        <v/>
      </c>
      <c r="D71" s="329"/>
      <c r="E71" s="329"/>
      <c r="F71" s="329"/>
      <c r="G71" s="329"/>
      <c r="H71" s="329"/>
      <c r="I71" s="329"/>
      <c r="J71" s="329"/>
      <c r="K71" s="329"/>
      <c r="L71" s="329"/>
      <c r="M71" s="329"/>
      <c r="N71" s="329"/>
      <c r="O71" s="329"/>
      <c r="P71" s="330"/>
      <c r="Q71" s="326" t="str">
        <f>IF(DATA!F100="","",DATA!F105)</f>
        <v/>
      </c>
      <c r="R71" s="326"/>
      <c r="S71" s="326"/>
      <c r="T71" s="331" t="str">
        <f>IF(DATA!F100="","",DATA!F106)</f>
        <v/>
      </c>
      <c r="U71" s="331"/>
      <c r="V71" s="331"/>
      <c r="W71" s="332" t="str">
        <f>IF(DATA!F100="","",DATA!D101)</f>
        <v/>
      </c>
      <c r="X71" s="332"/>
      <c r="Y71" s="332"/>
      <c r="Z71" s="326" t="str">
        <f>IF(C71="","",IF(Q71*T71*W71&gt;10000,10000,Q71*T71*W71))</f>
        <v/>
      </c>
      <c r="AA71" s="326"/>
      <c r="AB71" s="326"/>
      <c r="AC71" s="327" t="str">
        <f>IF(C71="","",DATA!F108)</f>
        <v/>
      </c>
      <c r="AD71" s="327"/>
      <c r="AE71" s="408" t="str">
        <f>IF(C71="","",Z71*AC71)</f>
        <v/>
      </c>
      <c r="AF71" s="409"/>
      <c r="AG71" s="409"/>
      <c r="AH71" s="410"/>
      <c r="AJ71" s="28"/>
      <c r="AK71" s="29"/>
      <c r="AL71"/>
      <c r="AM71"/>
      <c r="AN71"/>
      <c r="AO71"/>
      <c r="AP71"/>
      <c r="AQ71"/>
      <c r="AR71"/>
      <c r="AS71"/>
      <c r="AT71"/>
      <c r="AU71"/>
      <c r="AV71"/>
      <c r="AW71"/>
      <c r="AX71"/>
      <c r="AY71"/>
      <c r="AZ71"/>
      <c r="BA71"/>
      <c r="BB71"/>
      <c r="BC71"/>
      <c r="BD71"/>
      <c r="BE71"/>
      <c r="BF71"/>
      <c r="BG71"/>
      <c r="BH71"/>
      <c r="BI71"/>
      <c r="BJ71"/>
      <c r="BK71"/>
      <c r="BL71"/>
    </row>
    <row r="72" spans="1:64" s="30" customFormat="1">
      <c r="A72" s="307"/>
      <c r="B72" s="267">
        <v>3</v>
      </c>
      <c r="C72" s="328" t="str">
        <f>IF(DATA!F157="","",DATA!F157)</f>
        <v/>
      </c>
      <c r="D72" s="329"/>
      <c r="E72" s="329"/>
      <c r="F72" s="329"/>
      <c r="G72" s="329"/>
      <c r="H72" s="329"/>
      <c r="I72" s="329"/>
      <c r="J72" s="329"/>
      <c r="K72" s="329"/>
      <c r="L72" s="329"/>
      <c r="M72" s="329"/>
      <c r="N72" s="329"/>
      <c r="O72" s="329"/>
      <c r="P72" s="330"/>
      <c r="Q72" s="326" t="str">
        <f>IF(DATA!F157="","",DATA!F162)</f>
        <v/>
      </c>
      <c r="R72" s="326"/>
      <c r="S72" s="326"/>
      <c r="T72" s="331" t="str">
        <f>IF(DATA!F157="","",DATA!F163)</f>
        <v/>
      </c>
      <c r="U72" s="331"/>
      <c r="V72" s="331"/>
      <c r="W72" s="332" t="str">
        <f>IF(DATA!F157="","",DATA!D158)</f>
        <v/>
      </c>
      <c r="X72" s="332"/>
      <c r="Y72" s="332"/>
      <c r="Z72" s="326" t="str">
        <f>IF(C72="","",IF(Q72*T72*W72&gt;10000,10000,Q72*T72*W72))</f>
        <v/>
      </c>
      <c r="AA72" s="326"/>
      <c r="AB72" s="326"/>
      <c r="AC72" s="327" t="str">
        <f>IF(C72="","",DATA!F165)</f>
        <v/>
      </c>
      <c r="AD72" s="327"/>
      <c r="AE72" s="408" t="str">
        <f>IF(C72="","",Z72*AC72)</f>
        <v/>
      </c>
      <c r="AF72" s="409"/>
      <c r="AG72" s="409"/>
      <c r="AH72" s="410"/>
      <c r="AJ72" s="28"/>
      <c r="AK72" s="29"/>
      <c r="AL72"/>
      <c r="AM72"/>
      <c r="AN72"/>
      <c r="AO72"/>
      <c r="AP72"/>
      <c r="AQ72"/>
      <c r="AR72"/>
      <c r="AS72"/>
      <c r="AT72"/>
      <c r="AU72"/>
      <c r="AV72"/>
      <c r="AW72"/>
      <c r="AX72"/>
      <c r="AY72"/>
      <c r="AZ72"/>
      <c r="BA72"/>
      <c r="BB72"/>
      <c r="BC72"/>
      <c r="BD72"/>
      <c r="BE72"/>
      <c r="BF72"/>
      <c r="BG72"/>
      <c r="BH72"/>
      <c r="BI72"/>
      <c r="BJ72"/>
      <c r="BK72"/>
      <c r="BL72"/>
    </row>
    <row r="73" spans="1:64" s="30" customFormat="1">
      <c r="A73" s="307"/>
      <c r="B73" s="267">
        <v>4</v>
      </c>
      <c r="C73" s="328" t="str">
        <f>IF(DATA!F214="","",DATA!F214)</f>
        <v/>
      </c>
      <c r="D73" s="329"/>
      <c r="E73" s="329"/>
      <c r="F73" s="329"/>
      <c r="G73" s="329"/>
      <c r="H73" s="329"/>
      <c r="I73" s="329"/>
      <c r="J73" s="329"/>
      <c r="K73" s="329"/>
      <c r="L73" s="329"/>
      <c r="M73" s="329"/>
      <c r="N73" s="329"/>
      <c r="O73" s="329"/>
      <c r="P73" s="330"/>
      <c r="Q73" s="326" t="str">
        <f>IF(DATA!F214="","",DATA!F219)</f>
        <v/>
      </c>
      <c r="R73" s="326"/>
      <c r="S73" s="326"/>
      <c r="T73" s="331" t="str">
        <f>IF(DATA!F214="","",DATA!F220)</f>
        <v/>
      </c>
      <c r="U73" s="331"/>
      <c r="V73" s="331"/>
      <c r="W73" s="332" t="str">
        <f>IF(DATA!F214="","",DATA!D215)</f>
        <v/>
      </c>
      <c r="X73" s="332"/>
      <c r="Y73" s="332"/>
      <c r="Z73" s="326" t="str">
        <f>IF(C73="","",IF(Q73*T73*W73&gt;10000,10000,Q73*T73*W73))</f>
        <v/>
      </c>
      <c r="AA73" s="326"/>
      <c r="AB73" s="326"/>
      <c r="AC73" s="327" t="str">
        <f>IF(C73="","",DATA!F222)</f>
        <v/>
      </c>
      <c r="AD73" s="327"/>
      <c r="AE73" s="408" t="str">
        <f>IF(C73="","",Z73*AC73)</f>
        <v/>
      </c>
      <c r="AF73" s="409"/>
      <c r="AG73" s="409"/>
      <c r="AH73" s="410"/>
      <c r="AJ73" s="28"/>
      <c r="AK73" s="29"/>
      <c r="AL73"/>
      <c r="AM73"/>
      <c r="AN73"/>
      <c r="AO73"/>
      <c r="AP73"/>
      <c r="AQ73"/>
      <c r="AR73"/>
      <c r="AS73"/>
      <c r="AT73"/>
      <c r="AU73"/>
      <c r="AV73"/>
      <c r="AW73"/>
      <c r="AX73"/>
      <c r="AY73"/>
      <c r="AZ73"/>
      <c r="BA73"/>
      <c r="BB73"/>
      <c r="BC73"/>
      <c r="BD73"/>
      <c r="BE73"/>
      <c r="BF73"/>
      <c r="BG73"/>
      <c r="BH73"/>
      <c r="BI73"/>
      <c r="BJ73"/>
      <c r="BK73"/>
      <c r="BL73"/>
    </row>
    <row r="74" spans="1:64" s="30" customFormat="1">
      <c r="A74" s="307"/>
      <c r="B74" s="267">
        <v>5</v>
      </c>
      <c r="C74" s="328" t="str">
        <f>IF(DATA!F271="","",DATA!F271)</f>
        <v/>
      </c>
      <c r="D74" s="329"/>
      <c r="E74" s="329"/>
      <c r="F74" s="329"/>
      <c r="G74" s="329"/>
      <c r="H74" s="329"/>
      <c r="I74" s="329"/>
      <c r="J74" s="329"/>
      <c r="K74" s="329"/>
      <c r="L74" s="329"/>
      <c r="M74" s="329"/>
      <c r="N74" s="329"/>
      <c r="O74" s="329"/>
      <c r="P74" s="330"/>
      <c r="Q74" s="326" t="str">
        <f>IF(DATA!F271="","",DATA!F276)</f>
        <v/>
      </c>
      <c r="R74" s="326"/>
      <c r="S74" s="326"/>
      <c r="T74" s="331" t="str">
        <f>IF(DATA!F271="","",DATA!F277)</f>
        <v/>
      </c>
      <c r="U74" s="331"/>
      <c r="V74" s="331"/>
      <c r="W74" s="332" t="str">
        <f>IF(DATA!F271="","",DATA!D272)</f>
        <v/>
      </c>
      <c r="X74" s="332"/>
      <c r="Y74" s="332"/>
      <c r="Z74" s="326" t="str">
        <f>IF(C74="","",IF(Q74*T74*W74&gt;10000,10000,Q74*T74*W74))</f>
        <v/>
      </c>
      <c r="AA74" s="326"/>
      <c r="AB74" s="326"/>
      <c r="AC74" s="327" t="str">
        <f>IF(C74="","",DATA!F279)</f>
        <v/>
      </c>
      <c r="AD74" s="327"/>
      <c r="AE74" s="408" t="str">
        <f>IF(C74="","",Z74*AC74)</f>
        <v/>
      </c>
      <c r="AF74" s="409"/>
      <c r="AG74" s="409"/>
      <c r="AH74" s="410"/>
      <c r="AJ74" s="28"/>
      <c r="AK74" s="29"/>
      <c r="AL74"/>
      <c r="AM74"/>
      <c r="AN74"/>
      <c r="AO74"/>
      <c r="AP74"/>
      <c r="AQ74"/>
      <c r="AR74"/>
      <c r="AS74"/>
      <c r="AT74"/>
      <c r="AU74"/>
      <c r="AV74"/>
      <c r="AW74"/>
      <c r="AX74"/>
      <c r="AY74"/>
      <c r="AZ74"/>
      <c r="BA74"/>
      <c r="BB74"/>
      <c r="BC74"/>
      <c r="BD74"/>
      <c r="BE74"/>
      <c r="BF74"/>
      <c r="BG74"/>
      <c r="BH74"/>
      <c r="BI74"/>
      <c r="BJ74"/>
      <c r="BK74"/>
      <c r="BL74"/>
    </row>
    <row r="75" spans="1:64" s="30" customFormat="1">
      <c r="A75" s="307"/>
      <c r="B75" s="268"/>
      <c r="C75" s="413" t="s">
        <v>462</v>
      </c>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5"/>
      <c r="AC75" s="416">
        <f>SUM(AC70:AD74)</f>
        <v>0</v>
      </c>
      <c r="AD75" s="416"/>
      <c r="AE75" s="417">
        <f>SUM(AE70:AM74)</f>
        <v>0</v>
      </c>
      <c r="AF75" s="418"/>
      <c r="AG75" s="418"/>
      <c r="AH75" s="419"/>
      <c r="AJ75" s="28"/>
      <c r="AK75" s="29"/>
      <c r="AL75"/>
      <c r="AM75"/>
      <c r="AN75"/>
      <c r="AO75"/>
      <c r="AP75"/>
      <c r="AQ75"/>
      <c r="AR75"/>
      <c r="AS75"/>
      <c r="AT75"/>
      <c r="AU75"/>
      <c r="AV75"/>
      <c r="AW75"/>
      <c r="AX75"/>
      <c r="AY75"/>
      <c r="AZ75"/>
      <c r="BA75"/>
      <c r="BB75"/>
      <c r="BC75"/>
      <c r="BD75"/>
      <c r="BE75"/>
      <c r="BF75"/>
      <c r="BG75"/>
      <c r="BH75"/>
      <c r="BI75"/>
      <c r="BJ75"/>
      <c r="BK75"/>
      <c r="BL75"/>
    </row>
    <row r="76" spans="1:64">
      <c r="A76" s="30"/>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row>
    <row r="77" spans="1:64">
      <c r="A77" s="30"/>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row>
    <row r="78" spans="1:64" ht="15">
      <c r="A78" s="30"/>
      <c r="B78" s="57" t="s">
        <v>290</v>
      </c>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row>
    <row r="79" spans="1:64">
      <c r="A79" s="30"/>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row>
    <row r="80" spans="1:64">
      <c r="A80" s="30"/>
      <c r="B80" s="91" t="s">
        <v>291</v>
      </c>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row>
    <row r="81" spans="1:34">
      <c r="A81" s="30"/>
      <c r="B81" s="54" t="s">
        <v>64</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row>
    <row r="82" spans="1:34">
      <c r="A82" s="309"/>
      <c r="B82" s="54" t="str">
        <f>"Agreement number, and as noted on page 1 of this Agreement through "&amp;IF(ENTITY!A2="Chicago Cook Workforce Partnership",ENTITY!A2,ENTITY!A2&amp;",")</f>
        <v>Agreement number, and as noted on page 1 of this Agreement through Chicago Cook Workforce Partnership</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row>
    <row r="83" spans="1:34">
      <c r="A83" s="309"/>
      <c r="B83" s="54" t="str">
        <f>IF(ENTITY!A2="Chicago Cook Workforce Partnership",ENTITY!A4,"")&amp;" the local Workforce Investment Act (WIA) administrator), for the purpose of an On-the-Job"</f>
        <v>(THE PARTNERSHIP), the local Workforce Investment Act (WIA) administrator), for the purpose of an On-the-Job</v>
      </c>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row>
    <row r="84" spans="1:34">
      <c r="A84" s="30"/>
      <c r="B84" s="54" t="s">
        <v>93</v>
      </c>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row>
    <row r="85" spans="1:34">
      <c r="A85" s="30"/>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row>
    <row r="86" spans="1:34">
      <c r="A86" s="30"/>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row>
    <row r="87" spans="1:34">
      <c r="A87" s="30"/>
      <c r="B87" s="91" t="s">
        <v>292</v>
      </c>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row>
    <row r="88" spans="1:34">
      <c r="A88" s="30"/>
      <c r="B88" s="54" t="s">
        <v>65</v>
      </c>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row>
    <row r="89" spans="1:34">
      <c r="A89" s="30"/>
      <c r="B89" s="54" t="s">
        <v>94</v>
      </c>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row>
    <row r="90" spans="1:34">
      <c r="A90" s="30"/>
      <c r="B90" s="54"/>
      <c r="C90" s="54" t="s">
        <v>273</v>
      </c>
      <c r="D90" s="54" t="s">
        <v>66</v>
      </c>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row>
    <row r="91" spans="1:34">
      <c r="A91" s="282"/>
      <c r="B91" s="54"/>
      <c r="C91" s="54" t="s">
        <v>274</v>
      </c>
      <c r="D91" s="54" t="s">
        <v>477</v>
      </c>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row>
    <row r="92" spans="1:34">
      <c r="A92" s="30"/>
      <c r="B92" s="54"/>
      <c r="C92" s="54"/>
      <c r="D92" s="54" t="s">
        <v>350</v>
      </c>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row>
    <row r="93" spans="1:34">
      <c r="A93" s="30"/>
      <c r="B93" s="54"/>
      <c r="C93" s="54" t="s">
        <v>275</v>
      </c>
      <c r="D93" s="54" t="s">
        <v>351</v>
      </c>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row>
    <row r="94" spans="1:34">
      <c r="A94" s="30"/>
      <c r="B94" s="54"/>
      <c r="C94" s="54"/>
      <c r="D94" s="54" t="s">
        <v>89</v>
      </c>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row>
    <row r="95" spans="1:34">
      <c r="A95" s="30"/>
      <c r="B95" s="54"/>
      <c r="C95" s="54"/>
      <c r="D95" s="54" t="s">
        <v>67</v>
      </c>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row>
    <row r="96" spans="1:34">
      <c r="A96" s="30"/>
      <c r="B96" s="54"/>
      <c r="C96" s="54"/>
      <c r="D96" s="54" t="s">
        <v>88</v>
      </c>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row>
    <row r="97" spans="1:34">
      <c r="A97" s="30"/>
      <c r="B97" s="54"/>
      <c r="C97" s="54"/>
      <c r="D97" s="54" t="s">
        <v>87</v>
      </c>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row>
    <row r="98" spans="1:34">
      <c r="A98" s="30"/>
      <c r="B98" s="54" t="s">
        <v>293</v>
      </c>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row>
    <row r="99" spans="1:34">
      <c r="A99" s="30"/>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row>
    <row r="100" spans="1:34">
      <c r="A100" s="282"/>
      <c r="B100" s="54" t="s">
        <v>467</v>
      </c>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row>
    <row r="101" spans="1:34">
      <c r="A101" s="282"/>
      <c r="B101" s="54" t="s">
        <v>468</v>
      </c>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row>
    <row r="102" spans="1:34">
      <c r="A102" s="282"/>
      <c r="B102" s="54" t="s">
        <v>469</v>
      </c>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row>
    <row r="103" spans="1:34">
      <c r="A103" s="282"/>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row>
    <row r="104" spans="1:34">
      <c r="A104" s="282"/>
      <c r="B104" s="54" t="s">
        <v>470</v>
      </c>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row>
    <row r="105" spans="1:34">
      <c r="A105" s="282"/>
      <c r="B105" s="54" t="s">
        <v>471</v>
      </c>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row>
    <row r="106" spans="1:34">
      <c r="A106" s="282"/>
      <c r="B106" s="54"/>
      <c r="C106" s="54" t="s">
        <v>273</v>
      </c>
      <c r="D106" s="54" t="s">
        <v>472</v>
      </c>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row>
    <row r="107" spans="1:34">
      <c r="A107" s="282"/>
      <c r="B107" s="54"/>
      <c r="C107" s="54" t="s">
        <v>274</v>
      </c>
      <c r="D107" s="54" t="s">
        <v>473</v>
      </c>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row>
    <row r="108" spans="1:34">
      <c r="A108" s="282"/>
      <c r="B108" s="54"/>
      <c r="C108" s="54" t="s">
        <v>275</v>
      </c>
      <c r="D108" s="54" t="s">
        <v>474</v>
      </c>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row>
    <row r="109" spans="1:34">
      <c r="A109" s="282"/>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row>
    <row r="110" spans="1:34">
      <c r="A110" s="282"/>
      <c r="B110" s="308" t="s">
        <v>475</v>
      </c>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row>
    <row r="111" spans="1:34">
      <c r="A111" s="282"/>
      <c r="B111" s="308" t="s">
        <v>476</v>
      </c>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row>
    <row r="112" spans="1:34">
      <c r="A112" s="30"/>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row>
    <row r="113" spans="1:34">
      <c r="A113" s="30"/>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row>
    <row r="114" spans="1:34">
      <c r="A114" s="30"/>
      <c r="B114" s="91" t="s">
        <v>294</v>
      </c>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row>
    <row r="115" spans="1:34">
      <c r="A115" s="30"/>
      <c r="B115" s="92" t="s">
        <v>295</v>
      </c>
      <c r="C115" s="54" t="s">
        <v>44</v>
      </c>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row>
    <row r="116" spans="1:34">
      <c r="A116" s="30"/>
      <c r="B116" s="54"/>
      <c r="C116" s="54" t="s">
        <v>45</v>
      </c>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row>
    <row r="117" spans="1:34">
      <c r="A117" s="30"/>
      <c r="B117" s="92" t="s">
        <v>296</v>
      </c>
      <c r="C117" s="54" t="s">
        <v>90</v>
      </c>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row>
    <row r="118" spans="1:34">
      <c r="A118" s="30"/>
      <c r="B118" s="54"/>
      <c r="C118" s="54" t="s">
        <v>91</v>
      </c>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row>
    <row r="119" spans="1:34" ht="15" thickBot="1">
      <c r="A119" s="30"/>
      <c r="B119" s="54"/>
      <c r="C119" s="54" t="s">
        <v>92</v>
      </c>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row>
    <row r="120" spans="1:34" ht="15" thickBot="1">
      <c r="A120" s="30"/>
      <c r="B120" s="92" t="s">
        <v>297</v>
      </c>
      <c r="C120" s="314" t="s">
        <v>384</v>
      </c>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row>
    <row r="121" spans="1:34" ht="15" thickBot="1">
      <c r="A121" s="30"/>
      <c r="B121" s="54"/>
      <c r="C121" s="315" t="s">
        <v>95</v>
      </c>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row>
    <row r="122" spans="1:34" ht="15" thickBot="1">
      <c r="A122" s="30"/>
      <c r="B122" s="54"/>
      <c r="C122" s="315" t="s">
        <v>96</v>
      </c>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row>
    <row r="123" spans="1:34" ht="15" thickBot="1">
      <c r="A123" s="30"/>
      <c r="B123" s="54"/>
      <c r="C123" s="315" t="s">
        <v>517</v>
      </c>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row>
    <row r="124" spans="1:34">
      <c r="A124" s="30"/>
      <c r="B124" s="92" t="s">
        <v>298</v>
      </c>
      <c r="C124" s="54" t="s">
        <v>97</v>
      </c>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row>
    <row r="125" spans="1:34">
      <c r="A125" s="30"/>
      <c r="B125" s="54"/>
      <c r="C125" s="54" t="s">
        <v>98</v>
      </c>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row>
    <row r="126" spans="1:34">
      <c r="A126" s="30"/>
      <c r="B126" s="54"/>
      <c r="C126" s="54" t="s">
        <v>99</v>
      </c>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row>
    <row r="127" spans="1:34">
      <c r="A127" s="30"/>
      <c r="B127" s="54"/>
      <c r="C127" s="54" t="s">
        <v>46</v>
      </c>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row>
    <row r="128" spans="1:34">
      <c r="A128" s="30"/>
      <c r="B128" s="54"/>
      <c r="C128" s="54" t="s">
        <v>87</v>
      </c>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row>
    <row r="129" spans="1:34">
      <c r="A129" s="30"/>
      <c r="B129" s="92" t="s">
        <v>299</v>
      </c>
      <c r="C129" s="54" t="s">
        <v>68</v>
      </c>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row>
    <row r="130" spans="1:34">
      <c r="A130" s="30"/>
      <c r="B130" s="54"/>
      <c r="C130" s="54" t="s">
        <v>100</v>
      </c>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row>
    <row r="131" spans="1:34">
      <c r="A131" s="30"/>
      <c r="B131" s="54"/>
      <c r="C131" s="124" t="s">
        <v>393</v>
      </c>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row>
    <row r="132" spans="1:34">
      <c r="A132" s="30"/>
      <c r="B132" s="92" t="s">
        <v>300</v>
      </c>
      <c r="C132" s="54" t="s">
        <v>101</v>
      </c>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row>
    <row r="133" spans="1:34">
      <c r="A133" s="30"/>
      <c r="B133" s="54"/>
      <c r="C133" s="54" t="s">
        <v>69</v>
      </c>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row>
    <row r="134" spans="1:34">
      <c r="A134" s="30"/>
      <c r="B134" s="54"/>
      <c r="C134" s="54" t="s">
        <v>102</v>
      </c>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row>
    <row r="135" spans="1:34">
      <c r="A135" s="30"/>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row>
    <row r="136" spans="1:34">
      <c r="A136" s="30"/>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row>
    <row r="137" spans="1:34">
      <c r="A137" s="30"/>
      <c r="B137" s="91" t="s">
        <v>301</v>
      </c>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row>
    <row r="138" spans="1:34">
      <c r="A138" s="309"/>
      <c r="B138" s="92" t="s">
        <v>295</v>
      </c>
      <c r="C138" s="93" t="str">
        <f>"To qualify for reimbursement the new Trainee must be registered through "&amp;ENTITY!A6&amp;" WIA program"</f>
        <v>To qualify for reimbursement the new Trainee must be registered through THE PARTNERSHIP's WIA program</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54"/>
    </row>
    <row r="139" spans="1:34">
      <c r="A139" s="30"/>
      <c r="B139" s="54"/>
      <c r="C139" s="93" t="s">
        <v>103</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54"/>
    </row>
    <row r="140" spans="1:34">
      <c r="A140" s="30"/>
      <c r="B140" s="54"/>
      <c r="C140" s="93" t="s">
        <v>71</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54"/>
    </row>
    <row r="141" spans="1:34">
      <c r="A141" s="30"/>
      <c r="B141" s="54"/>
      <c r="C141" s="93" t="s">
        <v>70</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54"/>
    </row>
    <row r="142" spans="1:34">
      <c r="A142" s="30"/>
      <c r="B142" s="92" t="s">
        <v>296</v>
      </c>
      <c r="C142" s="93" t="s">
        <v>47</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54"/>
    </row>
    <row r="143" spans="1:34">
      <c r="A143" s="30"/>
      <c r="B143" s="54"/>
      <c r="C143" s="54" t="s">
        <v>104</v>
      </c>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row>
    <row r="144" spans="1:34">
      <c r="A144" s="30"/>
      <c r="B144" s="54"/>
      <c r="C144" s="54" t="s">
        <v>105</v>
      </c>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row>
    <row r="145" spans="1:37">
      <c r="A145" s="309"/>
      <c r="B145" s="54"/>
      <c r="C145" s="54" t="str">
        <f>ENTITY!A5&amp;" the State and/or the federal government at the job site during this period and must be"</f>
        <v>THE PARTNERSHIP, the State and/or the federal government at the job site during this period and must be</v>
      </c>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row>
    <row r="146" spans="1:37">
      <c r="A146" s="30"/>
      <c r="B146" s="54"/>
      <c r="C146" s="54" t="s">
        <v>106</v>
      </c>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row>
    <row r="147" spans="1:37">
      <c r="A147" s="30"/>
      <c r="B147" s="54"/>
      <c r="C147" s="54" t="s">
        <v>107</v>
      </c>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row>
    <row r="148" spans="1:37">
      <c r="A148" s="30"/>
      <c r="B148" s="92" t="s">
        <v>297</v>
      </c>
      <c r="C148" s="54" t="s">
        <v>108</v>
      </c>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row>
    <row r="149" spans="1:37">
      <c r="A149" s="30"/>
      <c r="B149" s="54"/>
      <c r="C149" s="54" t="s">
        <v>109</v>
      </c>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row>
    <row r="150" spans="1:37">
      <c r="A150" s="30"/>
      <c r="B150" s="54"/>
      <c r="C150" s="54" t="s">
        <v>479</v>
      </c>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row>
    <row r="151" spans="1:37">
      <c r="A151" s="30"/>
      <c r="B151" s="54"/>
      <c r="C151" s="54" t="s">
        <v>480</v>
      </c>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row>
    <row r="152" spans="1:37">
      <c r="A152" s="30"/>
      <c r="B152" s="54"/>
      <c r="C152" s="54" t="s">
        <v>481</v>
      </c>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row>
    <row r="153" spans="1:37" s="300" customFormat="1">
      <c r="A153" s="296"/>
      <c r="B153" s="297" t="s">
        <v>298</v>
      </c>
      <c r="C153" s="298" t="s">
        <v>394</v>
      </c>
      <c r="D153" s="298"/>
      <c r="E153" s="298"/>
      <c r="F153" s="298"/>
      <c r="G153" s="298"/>
      <c r="H153" s="298"/>
      <c r="I153" s="298"/>
      <c r="J153" s="298"/>
      <c r="K153" s="298"/>
      <c r="L153" s="298"/>
      <c r="M153" s="298"/>
      <c r="N153" s="298"/>
      <c r="O153" s="298"/>
      <c r="P153" s="298"/>
      <c r="Q153" s="298"/>
      <c r="R153" s="298"/>
      <c r="S153" s="298"/>
      <c r="T153" s="298"/>
      <c r="U153" s="298"/>
      <c r="V153" s="298"/>
      <c r="W153" s="298"/>
      <c r="X153" s="298"/>
      <c r="Y153" s="298"/>
      <c r="Z153" s="298"/>
      <c r="AA153" s="298"/>
      <c r="AB153" s="298"/>
      <c r="AC153" s="298"/>
      <c r="AD153" s="298"/>
      <c r="AE153" s="298"/>
      <c r="AF153" s="298"/>
      <c r="AG153" s="298"/>
      <c r="AH153" s="299"/>
      <c r="AI153" s="296"/>
      <c r="AJ153" s="180"/>
      <c r="AK153" s="181"/>
    </row>
    <row r="154" spans="1:37" s="300" customFormat="1">
      <c r="A154" s="296"/>
      <c r="B154" s="299"/>
      <c r="C154" s="298" t="s">
        <v>395</v>
      </c>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c r="AA154" s="298"/>
      <c r="AB154" s="298"/>
      <c r="AC154" s="298"/>
      <c r="AD154" s="298"/>
      <c r="AE154" s="298"/>
      <c r="AF154" s="298"/>
      <c r="AG154" s="298"/>
      <c r="AH154" s="299"/>
      <c r="AI154" s="296"/>
      <c r="AJ154" s="180"/>
      <c r="AK154" s="181"/>
    </row>
    <row r="155" spans="1:37" s="300" customFormat="1">
      <c r="A155" s="296"/>
      <c r="B155" s="301" t="s">
        <v>299</v>
      </c>
      <c r="C155" s="299" t="s">
        <v>110</v>
      </c>
      <c r="D155" s="299"/>
      <c r="E155" s="299"/>
      <c r="F155" s="299"/>
      <c r="G155" s="299"/>
      <c r="H155" s="299"/>
      <c r="I155" s="299"/>
      <c r="J155" s="299"/>
      <c r="K155" s="299"/>
      <c r="L155" s="299"/>
      <c r="M155" s="299"/>
      <c r="N155" s="299"/>
      <c r="O155" s="299"/>
      <c r="P155" s="299"/>
      <c r="Q155" s="299"/>
      <c r="R155" s="299"/>
      <c r="S155" s="299"/>
      <c r="T155" s="299"/>
      <c r="U155" s="299"/>
      <c r="V155" s="299"/>
      <c r="W155" s="299"/>
      <c r="X155" s="299"/>
      <c r="Y155" s="299"/>
      <c r="Z155" s="299"/>
      <c r="AA155" s="299"/>
      <c r="AB155" s="299"/>
      <c r="AC155" s="299"/>
      <c r="AD155" s="299"/>
      <c r="AE155" s="299"/>
      <c r="AF155" s="299"/>
      <c r="AG155" s="299"/>
      <c r="AH155" s="299"/>
      <c r="AI155" s="296"/>
      <c r="AJ155" s="180"/>
      <c r="AK155" s="181"/>
    </row>
    <row r="156" spans="1:37" s="300" customFormat="1">
      <c r="A156" s="296"/>
      <c r="B156" s="299"/>
      <c r="C156" s="299" t="s">
        <v>111</v>
      </c>
      <c r="D156" s="299"/>
      <c r="E156" s="299"/>
      <c r="F156" s="299"/>
      <c r="G156" s="299"/>
      <c r="H156" s="299"/>
      <c r="I156" s="299"/>
      <c r="J156" s="299"/>
      <c r="K156" s="299"/>
      <c r="L156" s="299"/>
      <c r="M156" s="299"/>
      <c r="N156" s="299"/>
      <c r="O156" s="299"/>
      <c r="P156" s="299"/>
      <c r="Q156" s="299"/>
      <c r="R156" s="299"/>
      <c r="S156" s="299"/>
      <c r="T156" s="299"/>
      <c r="U156" s="299"/>
      <c r="V156" s="299"/>
      <c r="W156" s="299"/>
      <c r="X156" s="299"/>
      <c r="Y156" s="299"/>
      <c r="Z156" s="299"/>
      <c r="AA156" s="299"/>
      <c r="AB156" s="299"/>
      <c r="AC156" s="299"/>
      <c r="AD156" s="299"/>
      <c r="AE156" s="299"/>
      <c r="AF156" s="299"/>
      <c r="AG156" s="299"/>
      <c r="AH156" s="299"/>
      <c r="AI156" s="296"/>
      <c r="AJ156" s="180"/>
      <c r="AK156" s="181"/>
    </row>
    <row r="157" spans="1:37" s="300" customFormat="1">
      <c r="A157" s="296"/>
      <c r="B157" s="299"/>
      <c r="C157" s="299" t="s">
        <v>396</v>
      </c>
      <c r="D157" s="299"/>
      <c r="E157" s="299"/>
      <c r="F157" s="299"/>
      <c r="G157" s="299"/>
      <c r="H157" s="299"/>
      <c r="I157" s="299"/>
      <c r="J157" s="299"/>
      <c r="K157" s="299"/>
      <c r="L157" s="299"/>
      <c r="M157" s="299"/>
      <c r="N157" s="299"/>
      <c r="O157" s="299"/>
      <c r="P157" s="299"/>
      <c r="Q157" s="299"/>
      <c r="R157" s="299"/>
      <c r="S157" s="299"/>
      <c r="T157" s="299"/>
      <c r="U157" s="299"/>
      <c r="V157" s="299"/>
      <c r="W157" s="299"/>
      <c r="X157" s="299"/>
      <c r="Y157" s="299"/>
      <c r="Z157" s="299"/>
      <c r="AA157" s="299"/>
      <c r="AB157" s="299"/>
      <c r="AC157" s="299"/>
      <c r="AD157" s="299"/>
      <c r="AE157" s="299"/>
      <c r="AF157" s="299"/>
      <c r="AG157" s="299"/>
      <c r="AH157" s="299"/>
      <c r="AI157" s="296"/>
      <c r="AJ157" s="180"/>
      <c r="AK157" s="181"/>
    </row>
    <row r="158" spans="1:37">
      <c r="A158" s="30"/>
      <c r="B158" s="92" t="s">
        <v>300</v>
      </c>
      <c r="C158" s="54" t="s">
        <v>48</v>
      </c>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row>
    <row r="159" spans="1:37">
      <c r="A159" s="30"/>
      <c r="B159" s="54"/>
      <c r="C159" s="54" t="s">
        <v>113</v>
      </c>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row>
    <row r="160" spans="1:37">
      <c r="A160" s="30"/>
      <c r="B160" s="54"/>
      <c r="C160" s="54" t="s">
        <v>112</v>
      </c>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row>
    <row r="161" spans="1:37">
      <c r="A161" s="30"/>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row>
    <row r="162" spans="1:37">
      <c r="A162" s="30"/>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row>
    <row r="163" spans="1:37">
      <c r="A163" s="30"/>
      <c r="B163" s="91" t="s">
        <v>302</v>
      </c>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row>
    <row r="164" spans="1:37">
      <c r="A164" s="30"/>
      <c r="B164" s="92" t="s">
        <v>295</v>
      </c>
      <c r="C164" s="54" t="s">
        <v>114</v>
      </c>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row>
    <row r="165" spans="1:37">
      <c r="A165" s="30"/>
      <c r="B165" s="54"/>
      <c r="C165" s="54" t="s">
        <v>115</v>
      </c>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row>
    <row r="166" spans="1:37" s="303" customFormat="1">
      <c r="A166" s="30"/>
      <c r="B166" s="302"/>
      <c r="C166" s="302" t="s">
        <v>397</v>
      </c>
      <c r="D166" s="302"/>
      <c r="E166" s="302"/>
      <c r="F166" s="302"/>
      <c r="G166" s="302"/>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
      <c r="AJ166" s="180"/>
      <c r="AK166" s="181"/>
    </row>
    <row r="167" spans="1:37">
      <c r="A167" s="30"/>
      <c r="B167" s="54"/>
      <c r="C167" s="54" t="s">
        <v>116</v>
      </c>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row>
    <row r="168" spans="1:37">
      <c r="A168" s="30"/>
      <c r="B168" s="92" t="s">
        <v>296</v>
      </c>
      <c r="C168" s="54" t="s">
        <v>303</v>
      </c>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row>
    <row r="169" spans="1:37">
      <c r="A169" s="30"/>
      <c r="B169" s="92" t="s">
        <v>297</v>
      </c>
      <c r="C169" s="54" t="s">
        <v>117</v>
      </c>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row>
    <row r="170" spans="1:37">
      <c r="A170" s="30"/>
      <c r="B170" s="92" t="s">
        <v>298</v>
      </c>
      <c r="C170" s="54" t="s">
        <v>118</v>
      </c>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row>
    <row r="171" spans="1:37">
      <c r="A171" s="30"/>
      <c r="B171" s="54"/>
      <c r="C171" s="54" t="s">
        <v>49</v>
      </c>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row>
    <row r="172" spans="1:37">
      <c r="A172" s="30"/>
      <c r="B172" s="54"/>
      <c r="C172" s="54" t="s">
        <v>119</v>
      </c>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row>
    <row r="173" spans="1:37">
      <c r="A173" s="30"/>
      <c r="B173" s="92" t="s">
        <v>299</v>
      </c>
      <c r="C173" s="54" t="s">
        <v>120</v>
      </c>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row>
    <row r="174" spans="1:37">
      <c r="A174" s="30"/>
      <c r="B174" s="54"/>
      <c r="C174" s="54" t="s">
        <v>121</v>
      </c>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row>
    <row r="175" spans="1:37">
      <c r="A175" s="30"/>
      <c r="B175" s="54"/>
      <c r="C175" s="54" t="s">
        <v>15</v>
      </c>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row>
    <row r="176" spans="1:37">
      <c r="A176" s="30"/>
      <c r="B176" s="92" t="s">
        <v>300</v>
      </c>
      <c r="C176" s="54" t="s">
        <v>122</v>
      </c>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row>
    <row r="177" spans="1:34">
      <c r="A177" s="30"/>
      <c r="B177" s="92" t="s">
        <v>304</v>
      </c>
      <c r="C177" s="54" t="s">
        <v>123</v>
      </c>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row>
    <row r="178" spans="1:34">
      <c r="A178" s="30"/>
      <c r="B178" s="54"/>
      <c r="C178" s="54" t="s">
        <v>125</v>
      </c>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row>
    <row r="179" spans="1:34">
      <c r="A179" s="30"/>
      <c r="B179" s="54"/>
      <c r="C179" s="54" t="s">
        <v>124</v>
      </c>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row>
    <row r="180" spans="1:34">
      <c r="A180" s="30"/>
      <c r="B180" s="92" t="s">
        <v>305</v>
      </c>
      <c r="C180" s="54" t="s">
        <v>127</v>
      </c>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row>
    <row r="181" spans="1:34">
      <c r="A181" s="30"/>
      <c r="B181" s="54"/>
      <c r="C181" s="54" t="s">
        <v>126</v>
      </c>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row>
    <row r="182" spans="1:34">
      <c r="A182" s="30"/>
      <c r="B182" s="92" t="s">
        <v>306</v>
      </c>
      <c r="C182" s="124" t="s">
        <v>33</v>
      </c>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row>
    <row r="183" spans="1:34">
      <c r="A183" s="30"/>
      <c r="B183" s="54"/>
      <c r="C183" s="124" t="s">
        <v>16</v>
      </c>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row>
    <row r="184" spans="1:34">
      <c r="A184" s="30"/>
      <c r="B184" s="54"/>
      <c r="C184" s="54" t="s">
        <v>50</v>
      </c>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row>
    <row r="185" spans="1:34">
      <c r="A185" s="30"/>
      <c r="B185" s="54"/>
      <c r="C185" s="54" t="s">
        <v>128</v>
      </c>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row>
    <row r="186" spans="1:34">
      <c r="A186" s="30"/>
      <c r="B186" s="92" t="s">
        <v>307</v>
      </c>
      <c r="C186" s="54" t="s">
        <v>129</v>
      </c>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row>
    <row r="187" spans="1:34">
      <c r="A187" s="30"/>
      <c r="B187" s="54"/>
      <c r="C187" s="54" t="s">
        <v>130</v>
      </c>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row>
    <row r="188" spans="1:34">
      <c r="A188" s="30"/>
      <c r="B188" s="54"/>
      <c r="C188" s="54" t="s">
        <v>131</v>
      </c>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row>
    <row r="189" spans="1:34">
      <c r="A189" s="30"/>
      <c r="B189" s="54"/>
      <c r="C189" s="54" t="s">
        <v>132</v>
      </c>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row>
    <row r="190" spans="1:34">
      <c r="A190" s="30"/>
      <c r="B190" s="92" t="s">
        <v>308</v>
      </c>
      <c r="C190" s="54" t="s">
        <v>309</v>
      </c>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row>
    <row r="191" spans="1:34">
      <c r="A191" s="30"/>
      <c r="B191" s="92" t="s">
        <v>310</v>
      </c>
      <c r="C191" s="54" t="s">
        <v>133</v>
      </c>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row>
    <row r="192" spans="1:34">
      <c r="A192" s="30"/>
      <c r="B192" s="54"/>
      <c r="C192" s="54" t="s">
        <v>134</v>
      </c>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row>
    <row r="193" spans="1:34">
      <c r="A193" s="30"/>
      <c r="B193" s="54"/>
      <c r="C193" s="54" t="s">
        <v>135</v>
      </c>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row>
    <row r="194" spans="1:34">
      <c r="A194" s="30"/>
      <c r="B194" s="54"/>
      <c r="C194" s="54" t="s">
        <v>136</v>
      </c>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row>
    <row r="195" spans="1:34">
      <c r="A195" s="30"/>
      <c r="B195" s="92" t="s">
        <v>311</v>
      </c>
      <c r="C195" s="54" t="s">
        <v>138</v>
      </c>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row>
    <row r="196" spans="1:34">
      <c r="A196" s="30"/>
      <c r="B196" s="54"/>
      <c r="C196" s="54" t="s">
        <v>137</v>
      </c>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row>
    <row r="197" spans="1:34">
      <c r="A197" s="30"/>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row>
    <row r="198" spans="1:34">
      <c r="A198" s="30"/>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row>
    <row r="199" spans="1:34">
      <c r="A199" s="30"/>
      <c r="B199" s="91" t="s">
        <v>312</v>
      </c>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row>
    <row r="200" spans="1:34">
      <c r="A200" s="30"/>
      <c r="B200" s="92" t="s">
        <v>295</v>
      </c>
      <c r="C200" s="124" t="s">
        <v>34</v>
      </c>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row>
    <row r="201" spans="1:34">
      <c r="A201" s="30"/>
      <c r="B201" s="92" t="s">
        <v>296</v>
      </c>
      <c r="C201" s="124" t="s">
        <v>17</v>
      </c>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row>
    <row r="202" spans="1:34">
      <c r="A202" s="30"/>
      <c r="B202" s="92" t="s">
        <v>297</v>
      </c>
      <c r="C202" s="124" t="s">
        <v>35</v>
      </c>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row>
    <row r="203" spans="1:34">
      <c r="A203" s="30"/>
      <c r="B203" s="54"/>
      <c r="C203" s="54" t="s">
        <v>139</v>
      </c>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row>
    <row r="204" spans="1:34">
      <c r="A204" s="30"/>
      <c r="B204" s="54"/>
      <c r="C204" s="124" t="s">
        <v>36</v>
      </c>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row>
    <row r="205" spans="1:34">
      <c r="A205" s="30"/>
      <c r="B205" s="164">
        <v>4</v>
      </c>
      <c r="C205" s="124" t="s">
        <v>37</v>
      </c>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row>
    <row r="206" spans="1:34">
      <c r="A206" s="30"/>
      <c r="B206" s="54"/>
      <c r="C206" s="124" t="s">
        <v>41</v>
      </c>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row>
    <row r="207" spans="1:34">
      <c r="A207" s="30"/>
      <c r="B207" s="54"/>
      <c r="C207" s="124" t="s">
        <v>51</v>
      </c>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row>
    <row r="208" spans="1:34">
      <c r="A208" s="309"/>
      <c r="B208" s="165" t="s">
        <v>299</v>
      </c>
      <c r="C208" s="54" t="str">
        <f>"The Employer holds harmless the OJT Broker and "&amp;ENTITY!A5&amp;" their officers, agents, and employees,"</f>
        <v>The Employer holds harmless the OJT Broker and THE PARTNERSHIP, their officers, agents, and employees,</v>
      </c>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row>
    <row r="209" spans="1:34">
      <c r="A209" s="30"/>
      <c r="B209" s="54"/>
      <c r="C209" s="124" t="s">
        <v>42</v>
      </c>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row>
    <row r="210" spans="1:34">
      <c r="A210" s="30"/>
      <c r="B210" s="54"/>
      <c r="C210" s="54" t="s">
        <v>140</v>
      </c>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row>
    <row r="211" spans="1:34">
      <c r="A211" s="30"/>
      <c r="B211" s="54"/>
      <c r="C211" s="54" t="s">
        <v>52</v>
      </c>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row>
    <row r="212" spans="1:34">
      <c r="A212" s="309"/>
      <c r="B212" s="54"/>
      <c r="C212" s="54" t="str">
        <f>"and "&amp;ENTITY!A7&amp;" described herein shall not be exclusive, and are in addition to any other rights and"</f>
        <v>and THE PARTNERSHIP described herein shall not be exclusive, and are in addition to any other rights and</v>
      </c>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row>
    <row r="213" spans="1:34">
      <c r="A213" s="30"/>
      <c r="B213" s="54"/>
      <c r="C213" s="54" t="s">
        <v>53</v>
      </c>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row>
    <row r="214" spans="1:34">
      <c r="A214" s="30"/>
      <c r="B214" s="165" t="s">
        <v>300</v>
      </c>
      <c r="C214" s="54" t="s">
        <v>54</v>
      </c>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row>
    <row r="215" spans="1:34">
      <c r="A215" s="30"/>
      <c r="B215" s="54"/>
      <c r="C215" s="124" t="s">
        <v>43</v>
      </c>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row>
    <row r="216" spans="1:34">
      <c r="A216" s="30"/>
      <c r="B216" s="54"/>
      <c r="C216" s="54" t="s">
        <v>55</v>
      </c>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row>
    <row r="217" spans="1:34">
      <c r="A217" s="309"/>
      <c r="B217" s="54"/>
      <c r="C217" s="54" t="str">
        <f>"be settled by mutual consent will be decided by the WIA Administrator, "&amp;ENTITY!A7&amp;". A copy of"</f>
        <v>be settled by mutual consent will be decided by the WIA Administrator, THE PARTNERSHIP. A copy of</v>
      </c>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row>
    <row r="218" spans="1:34">
      <c r="A218" s="309"/>
      <c r="B218" s="54"/>
      <c r="C218" s="54" t="str">
        <f>ENTITY!A6&amp;" decision will be provided to all parties."</f>
        <v>THE PARTNERSHIP's decision will be provided to all parties.</v>
      </c>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row>
    <row r="219" spans="1:34">
      <c r="A219" s="30"/>
      <c r="B219" s="165" t="s">
        <v>304</v>
      </c>
      <c r="C219" s="54" t="s">
        <v>56</v>
      </c>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row>
    <row r="220" spans="1:34">
      <c r="A220" s="30"/>
      <c r="B220" s="54"/>
      <c r="C220" s="54" t="s">
        <v>57</v>
      </c>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row>
    <row r="221" spans="1:34">
      <c r="A221" s="30"/>
      <c r="B221" s="165" t="s">
        <v>305</v>
      </c>
      <c r="C221" s="54" t="s">
        <v>141</v>
      </c>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row>
    <row r="222" spans="1:34">
      <c r="A222" s="30"/>
      <c r="B222" s="54"/>
      <c r="C222" s="54" t="s">
        <v>142</v>
      </c>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row>
    <row r="223" spans="1:34">
      <c r="A223" s="30"/>
      <c r="B223" s="54"/>
      <c r="C223" s="54" t="s">
        <v>58</v>
      </c>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row>
    <row r="224" spans="1:34">
      <c r="A224" s="30"/>
      <c r="B224" s="54"/>
      <c r="C224" s="54" t="s">
        <v>59</v>
      </c>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row>
    <row r="225" spans="1:36">
      <c r="A225" s="30"/>
      <c r="B225" s="54"/>
      <c r="C225" s="54"/>
      <c r="D225" s="54"/>
      <c r="E225" s="54"/>
      <c r="F225" s="54"/>
      <c r="G225" s="54"/>
      <c r="H225" s="54"/>
      <c r="I225" s="54"/>
      <c r="J225" s="54"/>
      <c r="K225" s="54"/>
      <c r="L225" s="54"/>
      <c r="M225" s="54"/>
      <c r="N225" s="54"/>
      <c r="O225" s="54"/>
      <c r="P225" s="54"/>
      <c r="Q225" s="54"/>
      <c r="R225" s="93"/>
      <c r="S225" s="54"/>
      <c r="T225" s="54"/>
      <c r="U225" s="54"/>
      <c r="V225" s="54"/>
      <c r="W225" s="54"/>
      <c r="X225" s="54"/>
      <c r="Y225" s="54"/>
      <c r="Z225" s="54"/>
      <c r="AA225" s="54"/>
      <c r="AB225" s="54"/>
      <c r="AC225" s="54"/>
      <c r="AD225" s="54"/>
      <c r="AE225" s="54"/>
      <c r="AF225" s="54"/>
      <c r="AG225" s="54"/>
      <c r="AH225" s="54"/>
    </row>
    <row r="226" spans="1:36">
      <c r="A226" s="30"/>
      <c r="B226" s="54"/>
      <c r="C226" s="54"/>
      <c r="D226" s="54"/>
      <c r="E226" s="54"/>
      <c r="F226" s="54"/>
      <c r="G226" s="54"/>
      <c r="H226" s="54"/>
      <c r="I226" s="54"/>
      <c r="J226" s="54"/>
      <c r="K226" s="54"/>
      <c r="L226" s="54"/>
      <c r="M226" s="54"/>
      <c r="N226" s="54"/>
      <c r="O226" s="54"/>
      <c r="P226" s="54"/>
      <c r="Q226" s="54"/>
      <c r="R226" s="93"/>
      <c r="S226" s="54"/>
      <c r="T226" s="54"/>
      <c r="U226" s="54"/>
      <c r="V226" s="54"/>
      <c r="W226" s="54"/>
      <c r="X226" s="54"/>
      <c r="Y226" s="54"/>
      <c r="Z226" s="54"/>
      <c r="AA226" s="54"/>
      <c r="AB226" s="54"/>
      <c r="AC226" s="54"/>
      <c r="AD226" s="54"/>
      <c r="AE226" s="54"/>
      <c r="AF226" s="54"/>
      <c r="AG226" s="54"/>
      <c r="AH226" s="54"/>
    </row>
    <row r="227" spans="1:36">
      <c r="A227" s="30"/>
      <c r="B227" s="54"/>
      <c r="C227" s="54"/>
      <c r="D227" s="54"/>
      <c r="E227" s="54"/>
      <c r="F227" s="54"/>
      <c r="G227" s="54"/>
      <c r="H227" s="54"/>
      <c r="I227" s="54"/>
      <c r="J227" s="54"/>
      <c r="K227" s="54"/>
      <c r="L227" s="54"/>
      <c r="M227" s="54"/>
      <c r="N227" s="54"/>
      <c r="O227" s="54"/>
      <c r="P227" s="54"/>
      <c r="Q227" s="54"/>
      <c r="R227" s="93"/>
      <c r="S227" s="54"/>
      <c r="T227" s="54"/>
      <c r="U227" s="54"/>
      <c r="V227" s="54"/>
      <c r="W227" s="54"/>
      <c r="X227" s="54"/>
      <c r="Y227" s="54"/>
      <c r="Z227" s="54"/>
      <c r="AA227" s="54"/>
      <c r="AB227" s="54"/>
      <c r="AC227" s="54"/>
      <c r="AD227" s="54"/>
      <c r="AE227" s="54"/>
      <c r="AF227" s="54"/>
      <c r="AG227" s="54"/>
      <c r="AH227" s="54"/>
    </row>
    <row r="228" spans="1:36" ht="15">
      <c r="A228" s="30"/>
      <c r="B228" s="57" t="s">
        <v>314</v>
      </c>
      <c r="C228" s="54"/>
      <c r="D228" s="54"/>
      <c r="E228" s="54"/>
      <c r="F228" s="54"/>
      <c r="G228" s="54"/>
      <c r="H228" s="54"/>
      <c r="I228" s="54"/>
      <c r="J228" s="54"/>
      <c r="K228" s="54"/>
      <c r="L228" s="54"/>
      <c r="M228" s="54"/>
      <c r="N228" s="54"/>
      <c r="O228" s="54"/>
      <c r="P228" s="54"/>
      <c r="Q228" s="54"/>
      <c r="R228" s="93"/>
      <c r="S228" s="54"/>
      <c r="T228" s="54"/>
      <c r="U228" s="54"/>
      <c r="V228" s="54"/>
      <c r="W228" s="54"/>
      <c r="X228" s="54"/>
      <c r="Y228" s="54"/>
      <c r="Z228" s="54"/>
      <c r="AA228" s="54"/>
      <c r="AB228" s="54"/>
      <c r="AC228" s="54"/>
      <c r="AD228" s="54"/>
      <c r="AE228" s="54"/>
      <c r="AF228" s="54"/>
      <c r="AG228" s="54"/>
      <c r="AH228" s="54"/>
    </row>
    <row r="229" spans="1:36">
      <c r="A229" s="30"/>
      <c r="B229" s="94" t="s">
        <v>315</v>
      </c>
      <c r="C229" s="54"/>
      <c r="D229" s="54"/>
      <c r="E229" s="54"/>
      <c r="F229" s="54"/>
      <c r="G229" s="54"/>
      <c r="H229" s="54"/>
      <c r="I229" s="54"/>
      <c r="J229" s="54"/>
      <c r="K229" s="54"/>
      <c r="L229" s="54"/>
      <c r="M229" s="54"/>
      <c r="N229" s="54"/>
      <c r="O229" s="54"/>
      <c r="P229" s="54"/>
      <c r="Q229" s="54"/>
      <c r="R229" s="93"/>
      <c r="S229" s="54"/>
      <c r="T229" s="54"/>
      <c r="U229" s="54"/>
      <c r="V229" s="54"/>
      <c r="W229" s="54"/>
      <c r="X229" s="54"/>
      <c r="Y229" s="54"/>
      <c r="Z229" s="54"/>
      <c r="AA229" s="54"/>
      <c r="AB229" s="54"/>
      <c r="AC229" s="54"/>
      <c r="AD229" s="54"/>
      <c r="AE229" s="54"/>
      <c r="AF229" s="54"/>
      <c r="AG229" s="54"/>
      <c r="AH229" s="54"/>
    </row>
    <row r="230" spans="1:36">
      <c r="A230" s="30"/>
      <c r="B230" s="54"/>
      <c r="C230" s="54"/>
      <c r="D230" s="54"/>
      <c r="E230" s="54"/>
      <c r="F230" s="54"/>
      <c r="G230" s="54"/>
      <c r="H230" s="54"/>
      <c r="I230" s="54"/>
      <c r="J230" s="54"/>
      <c r="K230" s="54"/>
      <c r="L230" s="54"/>
      <c r="M230" s="54"/>
      <c r="N230" s="54"/>
      <c r="O230" s="54"/>
      <c r="P230" s="54"/>
      <c r="Q230" s="54"/>
      <c r="R230" s="93"/>
      <c r="S230" s="54"/>
      <c r="T230" s="54"/>
      <c r="U230" s="54"/>
      <c r="V230" s="54"/>
      <c r="W230" s="54"/>
      <c r="X230" s="54"/>
      <c r="Y230" s="54"/>
      <c r="Z230" s="54"/>
      <c r="AA230" s="54"/>
      <c r="AB230" s="54"/>
      <c r="AC230" s="54"/>
      <c r="AD230" s="54"/>
      <c r="AE230" s="54"/>
      <c r="AF230" s="54"/>
      <c r="AG230" s="54"/>
      <c r="AH230" s="54"/>
    </row>
    <row r="231" spans="1:36">
      <c r="A231" s="30"/>
      <c r="B231" s="54" t="s">
        <v>316</v>
      </c>
      <c r="C231" s="54"/>
      <c r="D231" s="54"/>
      <c r="E231" s="54"/>
      <c r="F231" s="54"/>
      <c r="G231" s="54"/>
      <c r="H231" s="54"/>
      <c r="I231" s="54"/>
      <c r="J231" s="54"/>
      <c r="K231" s="54"/>
      <c r="L231" s="54"/>
      <c r="M231" s="54"/>
      <c r="N231" s="54"/>
      <c r="O231" s="54"/>
      <c r="P231" s="54"/>
      <c r="Q231" s="54"/>
      <c r="R231" s="93"/>
      <c r="S231" s="54"/>
      <c r="T231" s="54"/>
      <c r="U231" s="54"/>
      <c r="V231" s="54"/>
      <c r="W231" s="54"/>
      <c r="X231" s="54"/>
      <c r="Y231" s="54"/>
      <c r="Z231" s="54"/>
      <c r="AA231" s="54"/>
      <c r="AB231" s="54"/>
      <c r="AC231" s="54"/>
      <c r="AD231" s="54"/>
      <c r="AE231" s="54"/>
      <c r="AF231" s="54"/>
      <c r="AG231" s="54"/>
      <c r="AH231" s="54"/>
    </row>
    <row r="232" spans="1:36">
      <c r="A232" s="30"/>
      <c r="B232" s="54"/>
      <c r="C232" s="54"/>
      <c r="D232" s="54"/>
      <c r="E232" s="54"/>
      <c r="F232" s="54"/>
      <c r="G232" s="54"/>
      <c r="H232" s="54"/>
      <c r="I232" s="54"/>
      <c r="J232" s="54"/>
      <c r="K232" s="54"/>
      <c r="L232" s="54"/>
      <c r="M232" s="54"/>
      <c r="N232" s="54"/>
      <c r="O232" s="54"/>
      <c r="P232" s="54"/>
      <c r="Q232" s="54"/>
      <c r="R232" s="93"/>
      <c r="S232" s="54"/>
      <c r="T232" s="54"/>
      <c r="U232" s="54"/>
      <c r="V232" s="54"/>
      <c r="W232" s="54"/>
      <c r="X232" s="54"/>
      <c r="Y232" s="54"/>
      <c r="Z232" s="54"/>
      <c r="AA232" s="54"/>
      <c r="AB232" s="54"/>
      <c r="AC232" s="54"/>
      <c r="AD232" s="54"/>
      <c r="AE232" s="54"/>
      <c r="AF232" s="54"/>
      <c r="AG232" s="54"/>
      <c r="AH232" s="54"/>
    </row>
    <row r="233" spans="1:36">
      <c r="A233" s="30"/>
      <c r="B233" s="95" t="s">
        <v>317</v>
      </c>
      <c r="C233" s="54"/>
      <c r="D233" s="54"/>
      <c r="E233" s="54"/>
      <c r="F233" s="54"/>
      <c r="G233" s="54"/>
      <c r="H233" s="54"/>
      <c r="I233" s="54"/>
      <c r="J233" s="54"/>
      <c r="K233" s="54"/>
      <c r="L233" s="54"/>
      <c r="M233" s="54"/>
      <c r="N233" s="54"/>
      <c r="O233" s="54"/>
      <c r="P233" s="54"/>
      <c r="Q233" s="54"/>
      <c r="R233" s="93"/>
      <c r="S233" s="54"/>
      <c r="T233" s="54"/>
      <c r="U233" s="54"/>
      <c r="V233" s="54"/>
      <c r="W233" s="54"/>
      <c r="X233" s="54"/>
      <c r="Y233" s="54"/>
      <c r="Z233" s="54"/>
      <c r="AA233" s="54"/>
      <c r="AB233" s="54"/>
      <c r="AC233" s="54"/>
      <c r="AD233" s="54"/>
      <c r="AE233" s="54"/>
      <c r="AF233" s="54"/>
      <c r="AG233" s="54"/>
      <c r="AH233" s="54"/>
    </row>
    <row r="234" spans="1:36">
      <c r="A234" s="30"/>
      <c r="B234" s="95"/>
      <c r="C234" s="54"/>
      <c r="D234" s="54"/>
      <c r="E234" s="54"/>
      <c r="F234" s="54"/>
      <c r="G234" s="54"/>
      <c r="H234" s="54"/>
      <c r="I234" s="54"/>
      <c r="J234" s="54"/>
      <c r="K234" s="54"/>
      <c r="L234" s="54"/>
      <c r="M234" s="54"/>
      <c r="N234" s="54"/>
      <c r="O234" s="54"/>
      <c r="P234" s="54"/>
      <c r="Q234" s="54"/>
      <c r="R234" s="93"/>
      <c r="S234" s="54"/>
      <c r="T234" s="54"/>
      <c r="U234" s="54"/>
      <c r="V234" s="54"/>
      <c r="W234" s="54"/>
      <c r="X234" s="54"/>
      <c r="Y234" s="54"/>
      <c r="Z234" s="54"/>
      <c r="AA234" s="54"/>
      <c r="AB234" s="54"/>
      <c r="AC234" s="54"/>
      <c r="AD234" s="54"/>
      <c r="AE234" s="54"/>
      <c r="AF234" s="54"/>
      <c r="AG234" s="54"/>
      <c r="AH234" s="54"/>
    </row>
    <row r="235" spans="1:36">
      <c r="A235" s="30"/>
      <c r="B235" s="95"/>
      <c r="C235" s="54"/>
      <c r="D235" s="54"/>
      <c r="E235" s="54"/>
      <c r="F235" s="54"/>
      <c r="G235" s="54"/>
      <c r="H235" s="54"/>
      <c r="I235" s="54"/>
      <c r="J235" s="54"/>
      <c r="K235" s="54"/>
      <c r="L235" s="54"/>
      <c r="M235" s="54"/>
      <c r="N235" s="54"/>
      <c r="O235" s="54"/>
      <c r="P235" s="54"/>
      <c r="Q235" s="54"/>
      <c r="R235" s="93"/>
      <c r="S235" s="54"/>
      <c r="T235" s="54"/>
      <c r="U235" s="54"/>
      <c r="V235" s="54"/>
      <c r="W235" s="54"/>
      <c r="X235" s="54"/>
      <c r="Y235" s="54"/>
      <c r="Z235" s="54"/>
      <c r="AA235" s="54"/>
      <c r="AB235" s="54"/>
      <c r="AC235" s="54"/>
      <c r="AD235" s="54"/>
      <c r="AE235" s="54"/>
      <c r="AF235" s="54"/>
      <c r="AG235" s="54"/>
      <c r="AH235" s="54"/>
    </row>
    <row r="236" spans="1:36" ht="15">
      <c r="A236" s="30"/>
      <c r="B236" s="324" t="str">
        <f>IF(DATA!F15="","",DATA!F15)</f>
        <v/>
      </c>
      <c r="C236" s="324"/>
      <c r="D236" s="324"/>
      <c r="E236" s="324"/>
      <c r="F236" s="324"/>
      <c r="G236" s="324"/>
      <c r="H236" s="324"/>
      <c r="I236" s="324"/>
      <c r="J236" s="324"/>
      <c r="K236" s="324"/>
      <c r="L236" s="324"/>
      <c r="M236" s="324"/>
      <c r="N236" s="324"/>
      <c r="O236" s="324"/>
      <c r="P236" s="324"/>
      <c r="Q236" s="324"/>
      <c r="R236" s="299"/>
      <c r="S236" s="324" t="str">
        <f>IF(DATA!F5="","",DATA!F5)</f>
        <v/>
      </c>
      <c r="T236" s="324"/>
      <c r="U236" s="324"/>
      <c r="V236" s="324"/>
      <c r="W236" s="324"/>
      <c r="X236" s="324"/>
      <c r="Y236" s="324"/>
      <c r="Z236" s="324"/>
      <c r="AA236" s="324"/>
      <c r="AB236" s="324"/>
      <c r="AC236" s="324"/>
      <c r="AD236" s="324"/>
      <c r="AE236" s="324"/>
      <c r="AF236" s="324"/>
      <c r="AG236" s="324"/>
      <c r="AH236" s="324"/>
      <c r="AJ236" s="283" t="s">
        <v>364</v>
      </c>
    </row>
    <row r="237" spans="1:36">
      <c r="A237" s="30"/>
      <c r="B237" s="179" t="s">
        <v>389</v>
      </c>
      <c r="C237" s="179"/>
      <c r="D237" s="179"/>
      <c r="E237" s="179"/>
      <c r="F237" s="179"/>
      <c r="G237" s="179"/>
      <c r="H237" s="179"/>
      <c r="I237" s="179"/>
      <c r="J237" s="179"/>
      <c r="K237" s="179"/>
      <c r="L237" s="179"/>
      <c r="M237" s="179"/>
      <c r="N237" s="179"/>
      <c r="O237" s="67"/>
      <c r="P237" s="67"/>
      <c r="Q237" s="67"/>
      <c r="R237" s="54"/>
      <c r="S237" s="179" t="s">
        <v>390</v>
      </c>
      <c r="T237" s="179"/>
      <c r="U237" s="179"/>
      <c r="V237" s="179"/>
      <c r="W237" s="179"/>
      <c r="X237" s="179"/>
      <c r="Y237" s="179"/>
      <c r="Z237" s="179"/>
      <c r="AA237" s="179"/>
      <c r="AB237" s="179"/>
      <c r="AC237" s="179"/>
      <c r="AD237" s="179"/>
      <c r="AE237" s="179"/>
      <c r="AF237" s="67"/>
      <c r="AG237" s="67"/>
      <c r="AH237" s="67"/>
    </row>
    <row r="238" spans="1:36">
      <c r="A238" s="30"/>
      <c r="B238" s="54"/>
      <c r="C238" s="54"/>
      <c r="D238" s="54"/>
      <c r="E238" s="54"/>
      <c r="F238" s="54"/>
      <c r="G238" s="54"/>
      <c r="H238" s="54"/>
      <c r="I238" s="54"/>
      <c r="J238" s="54"/>
      <c r="K238" s="54"/>
      <c r="L238" s="54"/>
      <c r="M238" s="54"/>
      <c r="N238" s="54"/>
      <c r="O238" s="54"/>
      <c r="P238" s="54"/>
      <c r="Q238" s="54"/>
      <c r="R238" s="93"/>
      <c r="S238" s="54"/>
      <c r="T238" s="54"/>
      <c r="U238" s="54"/>
      <c r="V238" s="54"/>
      <c r="W238" s="54"/>
      <c r="X238" s="54"/>
      <c r="Y238" s="54"/>
      <c r="Z238" s="54"/>
      <c r="AA238" s="54"/>
      <c r="AB238" s="54"/>
      <c r="AC238" s="54"/>
      <c r="AD238" s="54"/>
      <c r="AE238" s="54"/>
      <c r="AF238" s="54"/>
      <c r="AG238" s="54"/>
      <c r="AH238" s="54"/>
    </row>
    <row r="239" spans="1:36">
      <c r="A239" s="30"/>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row>
    <row r="240" spans="1:36" ht="15">
      <c r="A240" s="30"/>
      <c r="B240" s="324" t="str">
        <f>IF(DATA!F32="","",DATA!F32)</f>
        <v/>
      </c>
      <c r="C240" s="324"/>
      <c r="D240" s="324"/>
      <c r="E240" s="324"/>
      <c r="F240" s="324"/>
      <c r="G240" s="324"/>
      <c r="H240" s="324"/>
      <c r="I240" s="324"/>
      <c r="J240" s="324"/>
      <c r="K240" s="324"/>
      <c r="L240" s="324"/>
      <c r="M240" s="324"/>
      <c r="N240" s="324"/>
      <c r="O240" s="324"/>
      <c r="P240" s="324"/>
      <c r="Q240" s="324"/>
      <c r="R240" s="299"/>
      <c r="S240" s="324" t="str">
        <f>IF(DATA!F10="","",DATA!F10)</f>
        <v/>
      </c>
      <c r="T240" s="324"/>
      <c r="U240" s="324"/>
      <c r="V240" s="324"/>
      <c r="W240" s="324"/>
      <c r="X240" s="324"/>
      <c r="Y240" s="324"/>
      <c r="Z240" s="324"/>
      <c r="AA240" s="324"/>
      <c r="AB240" s="324"/>
      <c r="AC240" s="324"/>
      <c r="AD240" s="324"/>
      <c r="AE240" s="324"/>
      <c r="AF240" s="324"/>
      <c r="AG240" s="324"/>
      <c r="AH240" s="324"/>
      <c r="AJ240" s="283" t="s">
        <v>364</v>
      </c>
    </row>
    <row r="241" spans="1:36">
      <c r="A241" s="30"/>
      <c r="B241" s="179" t="s">
        <v>391</v>
      </c>
      <c r="C241" s="179"/>
      <c r="D241" s="179"/>
      <c r="E241" s="179"/>
      <c r="F241" s="179"/>
      <c r="G241" s="179"/>
      <c r="H241" s="179"/>
      <c r="I241" s="179"/>
      <c r="J241" s="179"/>
      <c r="K241" s="179"/>
      <c r="L241" s="179"/>
      <c r="M241" s="179"/>
      <c r="N241" s="179"/>
      <c r="O241" s="67"/>
      <c r="P241" s="67"/>
      <c r="Q241" s="67"/>
      <c r="R241" s="54"/>
      <c r="S241" s="179" t="s">
        <v>392</v>
      </c>
      <c r="T241" s="179"/>
      <c r="U241" s="179"/>
      <c r="V241" s="179"/>
      <c r="W241" s="179"/>
      <c r="X241" s="179"/>
      <c r="Y241" s="179"/>
      <c r="Z241" s="179"/>
      <c r="AA241" s="179"/>
      <c r="AB241" s="179"/>
      <c r="AC241" s="179"/>
      <c r="AD241" s="179"/>
      <c r="AE241" s="179"/>
      <c r="AF241" s="67"/>
      <c r="AG241" s="67"/>
      <c r="AH241" s="67"/>
    </row>
    <row r="242" spans="1:36">
      <c r="A242" s="30"/>
      <c r="B242" s="287"/>
      <c r="C242" s="287"/>
      <c r="D242" s="287"/>
      <c r="E242" s="287"/>
      <c r="F242" s="287"/>
      <c r="G242" s="287"/>
      <c r="H242" s="287"/>
      <c r="I242" s="287"/>
      <c r="J242" s="287"/>
      <c r="K242" s="287"/>
      <c r="L242" s="287"/>
      <c r="M242" s="287"/>
      <c r="N242" s="287"/>
      <c r="O242" s="54"/>
      <c r="P242" s="54"/>
      <c r="Q242" s="54"/>
      <c r="R242" s="54"/>
      <c r="S242" s="287"/>
      <c r="T242" s="287"/>
      <c r="U242" s="287"/>
      <c r="V242" s="287"/>
      <c r="W242" s="287"/>
      <c r="X242" s="287"/>
      <c r="Y242" s="287"/>
      <c r="Z242" s="287"/>
      <c r="AA242" s="287"/>
      <c r="AB242" s="287"/>
      <c r="AC242" s="287"/>
      <c r="AD242" s="287"/>
      <c r="AE242" s="287"/>
      <c r="AF242" s="54"/>
      <c r="AG242" s="54"/>
      <c r="AH242" s="54"/>
    </row>
    <row r="243" spans="1:36">
      <c r="A243" s="30"/>
      <c r="B243" s="287"/>
      <c r="C243" s="287"/>
      <c r="D243" s="287"/>
      <c r="E243" s="287"/>
      <c r="F243" s="287"/>
      <c r="G243" s="287"/>
      <c r="H243" s="287"/>
      <c r="I243" s="287"/>
      <c r="J243" s="287"/>
      <c r="K243" s="287"/>
      <c r="L243" s="287"/>
      <c r="M243" s="287"/>
      <c r="N243" s="287"/>
      <c r="O243" s="54"/>
      <c r="P243" s="54"/>
      <c r="Q243" s="54"/>
      <c r="R243" s="54"/>
      <c r="S243" s="287"/>
      <c r="T243" s="287"/>
      <c r="U243" s="287"/>
      <c r="V243" s="287"/>
      <c r="W243" s="287"/>
      <c r="X243" s="287"/>
      <c r="Y243" s="287"/>
      <c r="Z243" s="287"/>
      <c r="AA243" s="287"/>
      <c r="AB243" s="287"/>
      <c r="AC243" s="287"/>
      <c r="AD243" s="287"/>
      <c r="AE243" s="287"/>
      <c r="AF243" s="54"/>
      <c r="AG243" s="54"/>
      <c r="AH243" s="54"/>
    </row>
    <row r="244" spans="1:36" ht="15">
      <c r="A244" s="30"/>
      <c r="B244" s="323" t="str">
        <f>IF(DATA!F33="","",DATA!F33)</f>
        <v/>
      </c>
      <c r="C244" s="323"/>
      <c r="D244" s="323"/>
      <c r="E244" s="323"/>
      <c r="F244" s="323"/>
      <c r="G244" s="323"/>
      <c r="H244" s="323"/>
      <c r="I244" s="323"/>
      <c r="J244" s="323"/>
      <c r="K244" s="323"/>
      <c r="L244" s="323"/>
      <c r="M244" s="323"/>
      <c r="N244" s="323"/>
      <c r="O244" s="323"/>
      <c r="P244" s="323"/>
      <c r="Q244" s="323"/>
      <c r="R244" s="54"/>
      <c r="S244" s="323" t="str">
        <f>IF(DATA!F11="","",DATA!F11)</f>
        <v/>
      </c>
      <c r="T244" s="323"/>
      <c r="U244" s="323"/>
      <c r="V244" s="323"/>
      <c r="W244" s="323"/>
      <c r="X244" s="323"/>
      <c r="Y244" s="323"/>
      <c r="Z244" s="323"/>
      <c r="AA244" s="323"/>
      <c r="AB244" s="323"/>
      <c r="AC244" s="323"/>
      <c r="AD244" s="323"/>
      <c r="AE244" s="323"/>
      <c r="AF244" s="323"/>
      <c r="AG244" s="323"/>
      <c r="AH244" s="323"/>
      <c r="AJ244" s="283" t="s">
        <v>365</v>
      </c>
    </row>
    <row r="245" spans="1:36">
      <c r="A245" s="30"/>
      <c r="B245" s="179" t="s">
        <v>385</v>
      </c>
      <c r="C245" s="179"/>
      <c r="D245" s="179"/>
      <c r="E245" s="179"/>
      <c r="F245" s="179"/>
      <c r="G245" s="179"/>
      <c r="H245" s="179"/>
      <c r="I245" s="179"/>
      <c r="J245" s="179"/>
      <c r="K245" s="179"/>
      <c r="L245" s="179"/>
      <c r="M245" s="179"/>
      <c r="N245" s="179"/>
      <c r="O245" s="67"/>
      <c r="P245" s="67"/>
      <c r="Q245" s="67"/>
      <c r="R245" s="54"/>
      <c r="S245" s="179" t="s">
        <v>386</v>
      </c>
      <c r="T245" s="179"/>
      <c r="U245" s="179"/>
      <c r="V245" s="179"/>
      <c r="W245" s="179"/>
      <c r="X245" s="179"/>
      <c r="Y245" s="179"/>
      <c r="Z245" s="179"/>
      <c r="AA245" s="179"/>
      <c r="AB245" s="179"/>
      <c r="AC245" s="179"/>
      <c r="AD245" s="179"/>
      <c r="AE245" s="179"/>
      <c r="AF245" s="67"/>
      <c r="AG245" s="67"/>
      <c r="AH245" s="67"/>
    </row>
    <row r="246" spans="1:36">
      <c r="A246" s="30"/>
      <c r="B246" s="287"/>
      <c r="C246" s="287"/>
      <c r="D246" s="287"/>
      <c r="E246" s="287"/>
      <c r="F246" s="287"/>
      <c r="G246" s="287"/>
      <c r="H246" s="287"/>
      <c r="I246" s="287"/>
      <c r="J246" s="287"/>
      <c r="K246" s="287"/>
      <c r="L246" s="287"/>
      <c r="M246" s="287"/>
      <c r="N246" s="287"/>
      <c r="O246" s="54"/>
      <c r="P246" s="54"/>
      <c r="Q246" s="54"/>
      <c r="R246" s="54"/>
      <c r="S246" s="287"/>
      <c r="T246" s="287"/>
      <c r="U246" s="287"/>
      <c r="V246" s="287"/>
      <c r="W246" s="287"/>
      <c r="X246" s="287"/>
      <c r="Y246" s="287"/>
      <c r="Z246" s="287"/>
      <c r="AA246" s="287"/>
      <c r="AB246" s="287"/>
      <c r="AC246" s="287"/>
      <c r="AD246" s="287"/>
      <c r="AE246" s="287"/>
      <c r="AF246" s="54"/>
      <c r="AG246" s="54"/>
      <c r="AH246" s="54"/>
    </row>
    <row r="247" spans="1:36">
      <c r="A247" s="30"/>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row>
    <row r="248" spans="1:36">
      <c r="A248" s="30"/>
      <c r="B248" s="304"/>
      <c r="C248" s="304"/>
      <c r="D248" s="304"/>
      <c r="E248" s="304"/>
      <c r="F248" s="304"/>
      <c r="G248" s="304"/>
      <c r="H248" s="304"/>
      <c r="I248" s="304"/>
      <c r="J248" s="304"/>
      <c r="K248" s="304"/>
      <c r="L248" s="54"/>
      <c r="M248" s="304"/>
      <c r="N248" s="304"/>
      <c r="O248" s="304"/>
      <c r="P248" s="304"/>
      <c r="Q248" s="304"/>
      <c r="R248" s="54"/>
      <c r="S248" s="304"/>
      <c r="T248" s="304"/>
      <c r="U248" s="304"/>
      <c r="V248" s="304"/>
      <c r="W248" s="304"/>
      <c r="X248" s="304"/>
      <c r="Y248" s="304"/>
      <c r="Z248" s="304"/>
      <c r="AA248" s="304"/>
      <c r="AB248" s="304"/>
      <c r="AC248" s="54"/>
      <c r="AD248" s="304"/>
      <c r="AE248" s="304"/>
      <c r="AF248" s="304"/>
      <c r="AG248" s="304"/>
      <c r="AH248" s="304"/>
    </row>
    <row r="249" spans="1:36">
      <c r="A249" s="30"/>
      <c r="B249" s="179" t="s">
        <v>387</v>
      </c>
      <c r="C249" s="179"/>
      <c r="D249" s="179"/>
      <c r="E249" s="179"/>
      <c r="F249" s="179"/>
      <c r="G249" s="179"/>
      <c r="H249" s="179"/>
      <c r="I249" s="179"/>
      <c r="J249" s="179"/>
      <c r="K249" s="67"/>
      <c r="L249" s="54"/>
      <c r="M249" s="179" t="s">
        <v>318</v>
      </c>
      <c r="N249" s="179"/>
      <c r="O249" s="179"/>
      <c r="P249" s="179"/>
      <c r="Q249" s="179"/>
      <c r="R249" s="54"/>
      <c r="S249" s="179" t="s">
        <v>388</v>
      </c>
      <c r="T249" s="179"/>
      <c r="U249" s="179"/>
      <c r="V249" s="179"/>
      <c r="W249" s="179"/>
      <c r="X249" s="179"/>
      <c r="Y249" s="179"/>
      <c r="Z249" s="179"/>
      <c r="AA249" s="179"/>
      <c r="AB249" s="67"/>
      <c r="AC249" s="54"/>
      <c r="AD249" s="179" t="s">
        <v>318</v>
      </c>
      <c r="AE249" s="179"/>
      <c r="AF249" s="179"/>
      <c r="AG249" s="179"/>
      <c r="AH249" s="179"/>
    </row>
    <row r="250" spans="1:36">
      <c r="A250" s="30"/>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row>
    <row r="251" spans="1:36" ht="5.2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row>
    <row r="252" spans="1:36" hidden="1"/>
    <row r="253" spans="1:36" hidden="1">
      <c r="B253" s="322">
        <f>DATA!F3</f>
        <v>2014</v>
      </c>
      <c r="C253" s="322"/>
      <c r="D253" s="322"/>
      <c r="E253" s="322"/>
      <c r="F253" s="322"/>
    </row>
    <row r="254" spans="1:36" hidden="1">
      <c r="B254" s="321">
        <f>IF(DATA!F3="","",VLOOKUP('Sections 1 thru 4'!B253,'Program Years'!$B$3:$D$10,2,FALSE))</f>
        <v>41821</v>
      </c>
      <c r="C254" s="321"/>
      <c r="D254" s="321"/>
      <c r="E254" s="321"/>
      <c r="F254" s="321"/>
    </row>
    <row r="255" spans="1:36" hidden="1">
      <c r="B255" s="321">
        <f>IF(DATA!F3="","",VLOOKUP(B253,'Program Years'!B3:D10,3,FALSE))</f>
        <v>42185</v>
      </c>
      <c r="C255" s="321"/>
      <c r="D255" s="321"/>
      <c r="E255" s="321"/>
      <c r="F255" s="321"/>
    </row>
    <row r="256" spans="1:3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sheetData>
  <sheetProtection password="932F" sheet="1" selectLockedCells="1" selectUnlockedCells="1"/>
  <mergeCells count="137">
    <mergeCell ref="B2:AH2"/>
    <mergeCell ref="B6:AH6"/>
    <mergeCell ref="B3:AH3"/>
    <mergeCell ref="B5:AH5"/>
    <mergeCell ref="B8:AH8"/>
    <mergeCell ref="Q72:S72"/>
    <mergeCell ref="W73:Y73"/>
    <mergeCell ref="Z73:AB73"/>
    <mergeCell ref="AE70:AH70"/>
    <mergeCell ref="AE71:AH71"/>
    <mergeCell ref="W71:Y71"/>
    <mergeCell ref="T70:V70"/>
    <mergeCell ref="W70:Y70"/>
    <mergeCell ref="T69:V69"/>
    <mergeCell ref="W69:Y69"/>
    <mergeCell ref="C73:P73"/>
    <mergeCell ref="Q73:S73"/>
    <mergeCell ref="T73:V73"/>
    <mergeCell ref="AE73:AH73"/>
    <mergeCell ref="AC73:AD73"/>
    <mergeCell ref="AC72:AD72"/>
    <mergeCell ref="Z72:AB72"/>
    <mergeCell ref="B12:V12"/>
    <mergeCell ref="B13:V13"/>
    <mergeCell ref="AC13:AH13"/>
    <mergeCell ref="W12:AB12"/>
    <mergeCell ref="AC12:AH12"/>
    <mergeCell ref="W13:AB13"/>
    <mergeCell ref="W10:AH10"/>
    <mergeCell ref="B11:L11"/>
    <mergeCell ref="B9:AH9"/>
    <mergeCell ref="M11:V11"/>
    <mergeCell ref="M10:V10"/>
    <mergeCell ref="B10:L10"/>
    <mergeCell ref="W11:AH11"/>
    <mergeCell ref="X33:AH33"/>
    <mergeCell ref="AB30:AH30"/>
    <mergeCell ref="B33:L33"/>
    <mergeCell ref="M33:W33"/>
    <mergeCell ref="B31:AH31"/>
    <mergeCell ref="B30:AA30"/>
    <mergeCell ref="B14:AH14"/>
    <mergeCell ref="X23:AH23"/>
    <mergeCell ref="B23:T23"/>
    <mergeCell ref="B32:AH32"/>
    <mergeCell ref="B29:AH29"/>
    <mergeCell ref="B28:W28"/>
    <mergeCell ref="AD28:AH28"/>
    <mergeCell ref="B16:AH16"/>
    <mergeCell ref="B20:T20"/>
    <mergeCell ref="X28:AC28"/>
    <mergeCell ref="B27:W27"/>
    <mergeCell ref="X27:AH27"/>
    <mergeCell ref="X19:AH19"/>
    <mergeCell ref="X24:AH24"/>
    <mergeCell ref="B24:T24"/>
    <mergeCell ref="X20:AH20"/>
    <mergeCell ref="B19:T19"/>
    <mergeCell ref="AE55:AH55"/>
    <mergeCell ref="B40:L40"/>
    <mergeCell ref="M40:W40"/>
    <mergeCell ref="X43:AH43"/>
    <mergeCell ref="M54:Y54"/>
    <mergeCell ref="M44:R44"/>
    <mergeCell ref="S44:W44"/>
    <mergeCell ref="X40:Z40"/>
    <mergeCell ref="AA40:AH40"/>
    <mergeCell ref="B42:L42"/>
    <mergeCell ref="X38:AH38"/>
    <mergeCell ref="B35:W35"/>
    <mergeCell ref="X39:AH39"/>
    <mergeCell ref="X34:AH34"/>
    <mergeCell ref="M39:W39"/>
    <mergeCell ref="M34:W34"/>
    <mergeCell ref="X36:AH36"/>
    <mergeCell ref="B34:L34"/>
    <mergeCell ref="AE48:AH48"/>
    <mergeCell ref="B43:L43"/>
    <mergeCell ref="B39:L39"/>
    <mergeCell ref="X35:AH35"/>
    <mergeCell ref="X37:AH37"/>
    <mergeCell ref="M37:W37"/>
    <mergeCell ref="B37:L37"/>
    <mergeCell ref="B38:L38"/>
    <mergeCell ref="M38:W38"/>
    <mergeCell ref="B36:W36"/>
    <mergeCell ref="D52:AH52"/>
    <mergeCell ref="M43:W43"/>
    <mergeCell ref="X41:AH41"/>
    <mergeCell ref="M42:W42"/>
    <mergeCell ref="B41:L41"/>
    <mergeCell ref="M41:W41"/>
    <mergeCell ref="X42:AH42"/>
    <mergeCell ref="X44:AB44"/>
    <mergeCell ref="AD44:AH44"/>
    <mergeCell ref="B44:L44"/>
    <mergeCell ref="D59:AH59"/>
    <mergeCell ref="B254:F254"/>
    <mergeCell ref="M61:Y61"/>
    <mergeCell ref="AE64:AH64"/>
    <mergeCell ref="AE62:AH62"/>
    <mergeCell ref="S236:AH236"/>
    <mergeCell ref="AC69:AD69"/>
    <mergeCell ref="AC71:AD71"/>
    <mergeCell ref="Z71:AB71"/>
    <mergeCell ref="AE69:AH69"/>
    <mergeCell ref="C72:P72"/>
    <mergeCell ref="C71:P71"/>
    <mergeCell ref="Q71:S71"/>
    <mergeCell ref="T71:V71"/>
    <mergeCell ref="AE72:AH72"/>
    <mergeCell ref="AE74:AH74"/>
    <mergeCell ref="C75:AB75"/>
    <mergeCell ref="AC75:AD75"/>
    <mergeCell ref="AE75:AH75"/>
    <mergeCell ref="C74:P74"/>
    <mergeCell ref="Q74:S74"/>
    <mergeCell ref="T74:V74"/>
    <mergeCell ref="W74:Y74"/>
    <mergeCell ref="Z74:AB74"/>
    <mergeCell ref="B255:F255"/>
    <mergeCell ref="B253:F253"/>
    <mergeCell ref="B244:Q244"/>
    <mergeCell ref="S244:AH244"/>
    <mergeCell ref="B240:Q240"/>
    <mergeCell ref="S240:AH240"/>
    <mergeCell ref="B236:Q236"/>
    <mergeCell ref="Z69:AB69"/>
    <mergeCell ref="Z70:AB70"/>
    <mergeCell ref="AC70:AD70"/>
    <mergeCell ref="C70:P70"/>
    <mergeCell ref="Q70:S70"/>
    <mergeCell ref="T72:V72"/>
    <mergeCell ref="W72:Y72"/>
    <mergeCell ref="C69:P69"/>
    <mergeCell ref="Q69:S69"/>
    <mergeCell ref="AC74:AD74"/>
  </mergeCells>
  <phoneticPr fontId="2" type="noConversion"/>
  <pageMargins left="0.75" right="0.75" top="0.75" bottom="1" header="0.5" footer="0.5"/>
  <pageSetup fitToHeight="0" orientation="portrait"/>
  <headerFooter>
    <oddFooter>&amp;R&amp;9P  a  g  e  |  &amp;P of &amp;N</oddFooter>
  </headerFooter>
  <rowBreaks count="4" manualBreakCount="4">
    <brk id="44" min="1" max="33" man="1"/>
    <brk id="86" min="1" max="33" man="1"/>
    <brk id="128" min="1" max="33" man="1"/>
    <brk id="169" min="1" max="3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N77"/>
  <sheetViews>
    <sheetView zoomScale="64" zoomScaleSheetLayoutView="72" workbookViewId="0">
      <selection activeCell="A2" sqref="A2"/>
    </sheetView>
  </sheetViews>
  <sheetFormatPr baseColWidth="10" defaultColWidth="0" defaultRowHeight="14" zeroHeight="1" x14ac:dyDescent="0"/>
  <cols>
    <col min="1" max="1" width="1.83203125" customWidth="1"/>
    <col min="2" max="2" width="2.6640625" customWidth="1"/>
    <col min="3" max="11" width="15.6640625" customWidth="1"/>
    <col min="12" max="12" width="16.83203125" customWidth="1"/>
    <col min="13" max="13" width="15.6640625" customWidth="1"/>
    <col min="14" max="14" width="2.1640625" customWidth="1"/>
  </cols>
  <sheetData>
    <row r="1" spans="1:14">
      <c r="A1" s="30"/>
      <c r="B1" s="30"/>
      <c r="C1" s="30"/>
      <c r="D1" s="30"/>
      <c r="E1" s="30"/>
      <c r="F1" s="30"/>
      <c r="G1" s="30"/>
      <c r="H1" s="30"/>
      <c r="I1" s="30"/>
      <c r="J1" s="30"/>
      <c r="K1" s="30"/>
      <c r="L1" s="30"/>
      <c r="M1" s="30"/>
      <c r="N1" s="30"/>
    </row>
    <row r="2" spans="1:14" ht="20">
      <c r="A2" s="309"/>
      <c r="B2" s="434" t="str">
        <f>ENTITY!A2</f>
        <v>Chicago Cook Workforce Partnership</v>
      </c>
      <c r="C2" s="434"/>
      <c r="D2" s="434"/>
      <c r="E2" s="434"/>
      <c r="F2" s="434"/>
      <c r="G2" s="434"/>
      <c r="H2" s="434"/>
      <c r="I2" s="434"/>
      <c r="J2" s="434"/>
      <c r="K2" s="434"/>
      <c r="L2" s="434"/>
      <c r="M2" s="434"/>
      <c r="N2" s="33"/>
    </row>
    <row r="3" spans="1:14" ht="20">
      <c r="A3" s="30"/>
      <c r="B3" s="434" t="s">
        <v>143</v>
      </c>
      <c r="C3" s="434"/>
      <c r="D3" s="434"/>
      <c r="E3" s="434"/>
      <c r="F3" s="434"/>
      <c r="G3" s="434"/>
      <c r="H3" s="434"/>
      <c r="I3" s="434"/>
      <c r="J3" s="434"/>
      <c r="K3" s="434"/>
      <c r="L3" s="434"/>
      <c r="M3" s="434"/>
      <c r="N3" s="33"/>
    </row>
    <row r="4" spans="1:14" ht="6" customHeight="1">
      <c r="A4" s="30"/>
      <c r="B4" s="37"/>
      <c r="C4" s="37"/>
      <c r="D4" s="37"/>
      <c r="E4" s="37"/>
      <c r="F4" s="37"/>
      <c r="G4" s="37"/>
      <c r="H4" s="37"/>
      <c r="I4" s="37"/>
      <c r="J4" s="37"/>
      <c r="K4" s="37"/>
      <c r="L4" s="37"/>
      <c r="M4" s="37"/>
      <c r="N4" s="34"/>
    </row>
    <row r="5" spans="1:14" ht="20">
      <c r="A5" s="30"/>
      <c r="B5" s="434" t="str">
        <f>IF(DATA!$F$5="","LWIA 7 Broker: ______________________","LWIA 7 OJT Broker: "&amp;DATA!$F$5)</f>
        <v>LWIA 7 Broker: ______________________</v>
      </c>
      <c r="C5" s="434"/>
      <c r="D5" s="434"/>
      <c r="E5" s="434"/>
      <c r="F5" s="434"/>
      <c r="G5" s="434"/>
      <c r="H5" s="434"/>
      <c r="I5" s="434"/>
      <c r="J5" s="434"/>
      <c r="K5" s="434"/>
      <c r="L5" s="434"/>
      <c r="M5" s="434"/>
      <c r="N5" s="33"/>
    </row>
    <row r="6" spans="1:14" ht="20">
      <c r="A6" s="30"/>
      <c r="B6" s="434" t="str">
        <f>IF(DATA!F2="","Employer Agreement # _______________________","Employer Agreement # "&amp;IF(DATA!$F$2="","",RIGHT(DATA!$F$3,2)&amp;"-"&amp;UPPER(DATA!$F$4)&amp;"-"&amp;DATA!$F$2))</f>
        <v>Employer Agreement # _______________________</v>
      </c>
      <c r="C6" s="434"/>
      <c r="D6" s="434"/>
      <c r="E6" s="434"/>
      <c r="F6" s="434"/>
      <c r="G6" s="434"/>
      <c r="H6" s="434"/>
      <c r="I6" s="434"/>
      <c r="J6" s="434"/>
      <c r="K6" s="434"/>
      <c r="L6" s="434"/>
      <c r="M6" s="434"/>
      <c r="N6" s="33"/>
    </row>
    <row r="7" spans="1:14" ht="9.75" customHeight="1">
      <c r="A7" s="30"/>
      <c r="B7" s="38"/>
      <c r="C7" s="39"/>
      <c r="D7" s="39"/>
      <c r="E7" s="39"/>
      <c r="F7" s="39"/>
      <c r="G7" s="39"/>
      <c r="H7" s="39"/>
      <c r="I7" s="39"/>
      <c r="J7" s="39"/>
      <c r="K7" s="39"/>
      <c r="L7" s="39"/>
      <c r="M7" s="39"/>
      <c r="N7" s="35"/>
    </row>
    <row r="8" spans="1:14" ht="9.75" customHeight="1">
      <c r="A8" s="30"/>
      <c r="B8" s="38"/>
      <c r="C8" s="39"/>
      <c r="D8" s="39"/>
      <c r="E8" s="39"/>
      <c r="F8" s="39"/>
      <c r="G8" s="39"/>
      <c r="H8" s="39"/>
      <c r="I8" s="39"/>
      <c r="J8" s="39"/>
      <c r="K8" s="52"/>
      <c r="L8" s="52"/>
      <c r="M8" s="52"/>
      <c r="N8" s="35"/>
    </row>
    <row r="9" spans="1:14" ht="20">
      <c r="A9" s="30"/>
      <c r="B9" s="40" t="s">
        <v>323</v>
      </c>
      <c r="C9" s="41"/>
      <c r="D9" s="41"/>
      <c r="E9" s="41"/>
      <c r="F9" s="41"/>
      <c r="G9" s="41"/>
      <c r="H9" s="41"/>
      <c r="I9" s="41"/>
      <c r="J9" s="41"/>
      <c r="K9" s="41"/>
      <c r="L9" s="41"/>
      <c r="M9" s="41"/>
      <c r="N9" s="36"/>
    </row>
    <row r="10" spans="1:14" ht="15.5" customHeight="1">
      <c r="A10" s="30"/>
      <c r="B10" s="435" t="s">
        <v>0</v>
      </c>
      <c r="C10" s="436"/>
      <c r="D10" s="436"/>
      <c r="E10" s="436"/>
      <c r="F10" s="436"/>
      <c r="G10" s="437"/>
      <c r="H10" s="112" t="s">
        <v>335</v>
      </c>
      <c r="I10" s="113"/>
      <c r="J10" s="114"/>
      <c r="K10" s="114"/>
      <c r="L10" s="114"/>
      <c r="M10" s="101" t="str">
        <f>IF(B11="","",IF(H11="","NO O*NET SOC CODE PROVIDED",""))</f>
        <v/>
      </c>
      <c r="N10" s="36"/>
    </row>
    <row r="11" spans="1:14" ht="15">
      <c r="A11" s="30"/>
      <c r="B11" s="426" t="str">
        <f>IF(E48="","",E48)</f>
        <v/>
      </c>
      <c r="C11" s="427"/>
      <c r="D11" s="427"/>
      <c r="E11" s="427"/>
      <c r="F11" s="427"/>
      <c r="G11" s="428"/>
      <c r="H11" s="426" t="str">
        <f>IF(E49="","",E49)</f>
        <v/>
      </c>
      <c r="I11" s="427"/>
      <c r="J11" s="427"/>
      <c r="K11" s="427"/>
      <c r="L11" s="427"/>
      <c r="M11" s="428"/>
      <c r="N11" s="36"/>
    </row>
    <row r="12" spans="1:14" ht="15">
      <c r="A12" s="30"/>
      <c r="B12" s="44" t="s">
        <v>325</v>
      </c>
      <c r="C12" s="45"/>
      <c r="D12" s="45"/>
      <c r="E12" s="45"/>
      <c r="F12" s="45"/>
      <c r="G12" s="45"/>
      <c r="H12" s="45"/>
      <c r="I12" s="45"/>
      <c r="J12" s="45"/>
      <c r="K12" s="45"/>
      <c r="L12" s="45"/>
      <c r="M12" s="46"/>
      <c r="N12" s="36"/>
    </row>
    <row r="13" spans="1:14" ht="15">
      <c r="A13" s="30"/>
      <c r="B13" s="420" t="str">
        <f>IF(E50="","",E50)</f>
        <v/>
      </c>
      <c r="C13" s="421"/>
      <c r="D13" s="421"/>
      <c r="E13" s="421"/>
      <c r="F13" s="421"/>
      <c r="G13" s="421"/>
      <c r="H13" s="421"/>
      <c r="I13" s="421"/>
      <c r="J13" s="421"/>
      <c r="K13" s="421"/>
      <c r="L13" s="421"/>
      <c r="M13" s="422"/>
      <c r="N13" s="36"/>
    </row>
    <row r="14" spans="1:14" ht="15">
      <c r="A14" s="30"/>
      <c r="B14" s="44" t="s">
        <v>38</v>
      </c>
      <c r="C14" s="45"/>
      <c r="D14" s="45"/>
      <c r="E14" s="45"/>
      <c r="F14" s="45"/>
      <c r="G14" s="45"/>
      <c r="H14" s="45"/>
      <c r="I14" s="45"/>
      <c r="J14" s="45"/>
      <c r="K14" s="45"/>
      <c r="L14" s="45"/>
      <c r="M14" s="46"/>
      <c r="N14" s="36"/>
    </row>
    <row r="15" spans="1:14" ht="15.5" customHeight="1">
      <c r="A15" s="30"/>
      <c r="B15" s="420" t="str">
        <f>IF(E51="","",E51)</f>
        <v/>
      </c>
      <c r="C15" s="432"/>
      <c r="D15" s="432"/>
      <c r="E15" s="432"/>
      <c r="F15" s="432"/>
      <c r="G15" s="432"/>
      <c r="H15" s="432"/>
      <c r="I15" s="432"/>
      <c r="J15" s="432"/>
      <c r="K15" s="432"/>
      <c r="L15" s="432"/>
      <c r="M15" s="433"/>
      <c r="N15" s="36"/>
    </row>
    <row r="16" spans="1:14" ht="15">
      <c r="A16" s="30"/>
      <c r="B16" s="44" t="s">
        <v>326</v>
      </c>
      <c r="C16" s="45"/>
      <c r="D16" s="45"/>
      <c r="E16" s="45"/>
      <c r="F16" s="45"/>
      <c r="G16" s="45"/>
      <c r="H16" s="45"/>
      <c r="I16" s="45"/>
      <c r="J16" s="45"/>
      <c r="K16" s="45"/>
      <c r="L16" s="45"/>
      <c r="M16" s="46"/>
      <c r="N16" s="36"/>
    </row>
    <row r="17" spans="1:14" ht="15">
      <c r="A17" s="30"/>
      <c r="B17" s="420" t="str">
        <f>IF(E52="","",E52)</f>
        <v/>
      </c>
      <c r="C17" s="421"/>
      <c r="D17" s="421"/>
      <c r="E17" s="421"/>
      <c r="F17" s="421"/>
      <c r="G17" s="421"/>
      <c r="H17" s="421"/>
      <c r="I17" s="421"/>
      <c r="J17" s="421"/>
      <c r="K17" s="421"/>
      <c r="L17" s="421"/>
      <c r="M17" s="422"/>
      <c r="N17" s="36"/>
    </row>
    <row r="18" spans="1:14" ht="15">
      <c r="A18" s="30"/>
      <c r="B18" s="44" t="s">
        <v>327</v>
      </c>
      <c r="C18" s="45"/>
      <c r="D18" s="45"/>
      <c r="E18" s="45"/>
      <c r="F18" s="45"/>
      <c r="G18" s="45"/>
      <c r="H18" s="45"/>
      <c r="I18" s="45"/>
      <c r="J18" s="45"/>
      <c r="K18" s="45"/>
      <c r="L18" s="45"/>
      <c r="M18" s="46"/>
      <c r="N18" s="36"/>
    </row>
    <row r="19" spans="1:14" ht="15">
      <c r="A19" s="30"/>
      <c r="B19" s="426" t="str">
        <f>IF(E55="","",E55)</f>
        <v/>
      </c>
      <c r="C19" s="427"/>
      <c r="D19" s="427"/>
      <c r="E19" s="427"/>
      <c r="F19" s="427"/>
      <c r="G19" s="427"/>
      <c r="H19" s="427"/>
      <c r="I19" s="427"/>
      <c r="J19" s="427"/>
      <c r="K19" s="427"/>
      <c r="L19" s="427"/>
      <c r="M19" s="428"/>
      <c r="N19" s="36"/>
    </row>
    <row r="20" spans="1:14" ht="15">
      <c r="A20" s="30"/>
      <c r="B20" s="44" t="s">
        <v>328</v>
      </c>
      <c r="C20" s="45"/>
      <c r="D20" s="45"/>
      <c r="E20" s="45"/>
      <c r="F20" s="45"/>
      <c r="G20" s="45"/>
      <c r="H20" s="45"/>
      <c r="I20" s="45"/>
      <c r="J20" s="45"/>
      <c r="K20" s="45"/>
      <c r="L20" s="45"/>
      <c r="M20" s="46"/>
      <c r="N20" s="36"/>
    </row>
    <row r="21" spans="1:14" ht="15">
      <c r="A21" s="30"/>
      <c r="B21" s="429" t="str">
        <f>IF(E53="","",E53)</f>
        <v/>
      </c>
      <c r="C21" s="430"/>
      <c r="D21" s="430"/>
      <c r="E21" s="430"/>
      <c r="F21" s="430"/>
      <c r="G21" s="430"/>
      <c r="H21" s="430"/>
      <c r="I21" s="430"/>
      <c r="J21" s="430"/>
      <c r="K21" s="430"/>
      <c r="L21" s="430"/>
      <c r="M21" s="431"/>
      <c r="N21" s="36"/>
    </row>
    <row r="22" spans="1:14" ht="15">
      <c r="A22" s="30"/>
      <c r="B22" s="44" t="s">
        <v>329</v>
      </c>
      <c r="C22" s="45"/>
      <c r="D22" s="45"/>
      <c r="E22" s="45"/>
      <c r="F22" s="45"/>
      <c r="G22" s="45"/>
      <c r="H22" s="45"/>
      <c r="I22" s="45"/>
      <c r="J22" s="45"/>
      <c r="K22" s="45"/>
      <c r="L22" s="45"/>
      <c r="M22" s="46"/>
      <c r="N22" s="36"/>
    </row>
    <row r="23" spans="1:14" ht="15">
      <c r="A23" s="30"/>
      <c r="B23" s="423" t="str">
        <f>IF(E54="","",E54)</f>
        <v/>
      </c>
      <c r="C23" s="424"/>
      <c r="D23" s="424"/>
      <c r="E23" s="424"/>
      <c r="F23" s="424"/>
      <c r="G23" s="424"/>
      <c r="H23" s="424"/>
      <c r="I23" s="424"/>
      <c r="J23" s="424"/>
      <c r="K23" s="424"/>
      <c r="L23" s="424"/>
      <c r="M23" s="425"/>
      <c r="N23" s="36"/>
    </row>
    <row r="24" spans="1:14" ht="15">
      <c r="A24" s="30"/>
      <c r="B24" s="44" t="s">
        <v>330</v>
      </c>
      <c r="C24" s="45"/>
      <c r="D24" s="45"/>
      <c r="E24" s="45"/>
      <c r="F24" s="45"/>
      <c r="G24" s="45"/>
      <c r="H24" s="45"/>
      <c r="I24" s="45"/>
      <c r="J24" s="45"/>
      <c r="K24" s="45"/>
      <c r="L24" s="45"/>
      <c r="M24" s="46"/>
      <c r="N24" s="36"/>
    </row>
    <row r="25" spans="1:14" ht="15">
      <c r="A25" s="30"/>
      <c r="B25" s="429" t="str">
        <f>IF(OR(E53="",E54=""),"",ROUNDDOWN(E53*E54,2))</f>
        <v/>
      </c>
      <c r="C25" s="430"/>
      <c r="D25" s="430"/>
      <c r="E25" s="430"/>
      <c r="F25" s="430"/>
      <c r="G25" s="430"/>
      <c r="H25" s="430"/>
      <c r="I25" s="430"/>
      <c r="J25" s="430"/>
      <c r="K25" s="430"/>
      <c r="L25" s="430"/>
      <c r="M25" s="431"/>
      <c r="N25" s="36"/>
    </row>
    <row r="26" spans="1:14" ht="15">
      <c r="A26" s="30"/>
      <c r="B26" s="44" t="s">
        <v>336</v>
      </c>
      <c r="C26" s="45"/>
      <c r="D26" s="45"/>
      <c r="E26" s="45"/>
      <c r="F26" s="47"/>
      <c r="G26" s="47" t="s">
        <v>39</v>
      </c>
      <c r="H26" s="45"/>
      <c r="I26" s="45"/>
      <c r="J26" s="45"/>
      <c r="K26" s="45"/>
      <c r="L26" s="45"/>
      <c r="M26" s="46"/>
      <c r="N26" s="36"/>
    </row>
    <row r="27" spans="1:14" ht="15">
      <c r="A27" s="30"/>
      <c r="B27" s="426" t="str">
        <f>IF(F49=0,"",F49)</f>
        <v/>
      </c>
      <c r="C27" s="427"/>
      <c r="D27" s="427"/>
      <c r="E27" s="427"/>
      <c r="F27" s="427"/>
      <c r="G27" s="427"/>
      <c r="H27" s="427"/>
      <c r="I27" s="427"/>
      <c r="J27" s="427"/>
      <c r="K27" s="427"/>
      <c r="L27" s="427"/>
      <c r="M27" s="428"/>
      <c r="N27" s="36"/>
    </row>
    <row r="28" spans="1:14" ht="15">
      <c r="A28" s="30"/>
      <c r="B28" s="44" t="s">
        <v>337</v>
      </c>
      <c r="C28" s="45"/>
      <c r="D28" s="45"/>
      <c r="E28" s="45"/>
      <c r="F28" s="45"/>
      <c r="G28" s="45"/>
      <c r="I28" s="45"/>
      <c r="J28" s="45"/>
      <c r="K28" s="45"/>
      <c r="L28" s="45"/>
      <c r="M28" s="102"/>
      <c r="N28" s="36"/>
    </row>
    <row r="29" spans="1:14" ht="15">
      <c r="A29" s="30"/>
      <c r="B29" s="429" t="str">
        <f>IF(OR(E48="",E53="",E54="",E56=""),"",IF((ROUNDDOWN(E53*E54,2)*F49)&gt;10000,10000,ROUNDDOWN(E53*E54,2)*F49))</f>
        <v/>
      </c>
      <c r="C29" s="430"/>
      <c r="D29" s="108"/>
      <c r="E29" s="108"/>
      <c r="F29" s="108"/>
      <c r="G29" s="108"/>
      <c r="H29" s="108"/>
      <c r="I29" s="108"/>
      <c r="J29" s="108"/>
      <c r="K29" s="108"/>
      <c r="L29" s="108"/>
      <c r="M29" s="109" t="str">
        <f>IF(OR(E48="",F49="",E53="",E54=""),"",IF((ROUNDDOWN(E53*E54,2)*F49)&gt;10000," $10,000.00 LIMIT IMPOSED AS ACTUAL CALCULATION EXCEEDS LIMIT",""))</f>
        <v/>
      </c>
      <c r="N29" s="36"/>
    </row>
    <row r="30" spans="1:14" ht="15">
      <c r="A30" s="30"/>
      <c r="B30" s="44" t="s">
        <v>331</v>
      </c>
      <c r="C30" s="45"/>
      <c r="D30" s="45"/>
      <c r="E30" s="45"/>
      <c r="F30" s="45"/>
      <c r="G30" s="45"/>
      <c r="H30" s="45"/>
      <c r="I30" s="45"/>
      <c r="J30" s="45"/>
      <c r="K30" s="45"/>
      <c r="L30" s="45"/>
      <c r="M30" s="46"/>
      <c r="N30" s="36"/>
    </row>
    <row r="31" spans="1:14" ht="15">
      <c r="A31" s="30"/>
      <c r="B31" s="426" t="str">
        <f>IF(E56="","",E56)</f>
        <v/>
      </c>
      <c r="C31" s="427"/>
      <c r="D31" s="427"/>
      <c r="E31" s="427"/>
      <c r="F31" s="427"/>
      <c r="G31" s="427"/>
      <c r="H31" s="427"/>
      <c r="I31" s="427"/>
      <c r="J31" s="427"/>
      <c r="K31" s="427"/>
      <c r="L31" s="427"/>
      <c r="M31" s="428"/>
      <c r="N31" s="36"/>
    </row>
    <row r="32" spans="1:14" ht="15">
      <c r="A32" s="30"/>
      <c r="B32" s="44" t="s">
        <v>332</v>
      </c>
      <c r="C32" s="45"/>
      <c r="D32" s="45"/>
      <c r="E32" s="45"/>
      <c r="F32" s="45"/>
      <c r="G32" s="45"/>
      <c r="H32" s="45"/>
      <c r="I32" s="45"/>
      <c r="J32" s="45"/>
      <c r="K32" s="45"/>
      <c r="L32" s="45"/>
      <c r="M32" s="46"/>
      <c r="N32" s="36"/>
    </row>
    <row r="33" spans="1:14" ht="15">
      <c r="A33" s="30"/>
      <c r="B33" s="429" t="str">
        <f>IF(F49=0,"",IF(OR(E48="",E53="",E54="",F49=""),"",B29*B31))</f>
        <v/>
      </c>
      <c r="C33" s="430"/>
      <c r="D33" s="430"/>
      <c r="E33" s="430"/>
      <c r="F33" s="430"/>
      <c r="G33" s="430"/>
      <c r="H33" s="430"/>
      <c r="I33" s="430"/>
      <c r="J33" s="430"/>
      <c r="K33" s="430"/>
      <c r="L33" s="430"/>
      <c r="M33" s="431"/>
      <c r="N33" s="36"/>
    </row>
    <row r="34" spans="1:14" ht="15">
      <c r="A34" s="30"/>
      <c r="B34" s="42"/>
      <c r="C34" s="42"/>
      <c r="D34" s="42"/>
      <c r="E34" s="42"/>
      <c r="F34" s="42"/>
      <c r="G34" s="42"/>
      <c r="H34" s="42"/>
      <c r="I34" s="42"/>
      <c r="J34" s="42"/>
      <c r="K34" s="42"/>
      <c r="L34" s="42"/>
      <c r="M34" s="42"/>
      <c r="N34" s="36"/>
    </row>
    <row r="35" spans="1:14" ht="20">
      <c r="A35" s="30"/>
      <c r="B35" s="40" t="s">
        <v>14</v>
      </c>
      <c r="C35" s="41"/>
      <c r="D35" s="41"/>
      <c r="E35" s="41"/>
      <c r="F35" s="41"/>
      <c r="G35" s="41"/>
      <c r="H35" s="41"/>
      <c r="I35" s="41"/>
      <c r="J35" s="41"/>
      <c r="K35" s="41"/>
      <c r="L35" s="41"/>
      <c r="M35" s="41"/>
      <c r="N35" s="36"/>
    </row>
    <row r="36" spans="1:14" ht="15">
      <c r="A36" s="30"/>
      <c r="B36" s="44" t="s">
        <v>338</v>
      </c>
      <c r="C36" s="45"/>
      <c r="D36" s="45"/>
      <c r="E36" s="45"/>
      <c r="F36" s="45"/>
      <c r="G36" s="46"/>
      <c r="H36" s="44" t="s">
        <v>342</v>
      </c>
      <c r="I36" s="45"/>
      <c r="J36" s="45"/>
      <c r="K36" s="45"/>
      <c r="L36" s="45"/>
      <c r="M36" s="46"/>
      <c r="N36" s="36"/>
    </row>
    <row r="37" spans="1:14" ht="15">
      <c r="A37" s="30"/>
      <c r="B37" s="426" t="str">
        <f>IF(E57="","",E57)</f>
        <v/>
      </c>
      <c r="C37" s="427"/>
      <c r="D37" s="427"/>
      <c r="E37" s="427"/>
      <c r="F37" s="427"/>
      <c r="G37" s="428"/>
      <c r="H37" s="426" t="str">
        <f>IF(E58="","",E58)</f>
        <v/>
      </c>
      <c r="I37" s="427"/>
      <c r="J37" s="427"/>
      <c r="K37" s="427"/>
      <c r="L37" s="427"/>
      <c r="M37" s="428"/>
      <c r="N37" s="36"/>
    </row>
    <row r="38" spans="1:14" ht="15">
      <c r="A38" s="30"/>
      <c r="B38" s="44" t="s">
        <v>333</v>
      </c>
      <c r="C38" s="45"/>
      <c r="D38" s="45"/>
      <c r="E38" s="45"/>
      <c r="F38" s="45"/>
      <c r="G38" s="45"/>
      <c r="H38" s="45"/>
      <c r="I38" s="45"/>
      <c r="J38" s="45"/>
      <c r="K38" s="45"/>
      <c r="L38" s="45"/>
      <c r="M38" s="46"/>
      <c r="N38" s="36"/>
    </row>
    <row r="39" spans="1:14" ht="15">
      <c r="A39" s="30"/>
      <c r="B39" s="426" t="str">
        <f>IF(DATA!F54="","",DATA!F54)</f>
        <v/>
      </c>
      <c r="C39" s="427"/>
      <c r="D39" s="427"/>
      <c r="E39" s="427"/>
      <c r="F39" s="427"/>
      <c r="G39" s="427"/>
      <c r="H39" s="427"/>
      <c r="I39" s="427"/>
      <c r="J39" s="427"/>
      <c r="K39" s="427"/>
      <c r="L39" s="427"/>
      <c r="M39" s="428"/>
      <c r="N39" s="36"/>
    </row>
    <row r="40" spans="1:14" ht="15">
      <c r="A40" s="30"/>
      <c r="B40" s="44" t="s">
        <v>334</v>
      </c>
      <c r="C40" s="45"/>
      <c r="D40" s="45"/>
      <c r="E40" s="45"/>
      <c r="F40" s="45"/>
      <c r="G40" s="45"/>
      <c r="H40" s="45"/>
      <c r="I40" s="45"/>
      <c r="J40" s="45"/>
      <c r="K40" s="45"/>
      <c r="L40" s="45"/>
      <c r="M40" s="46"/>
      <c r="N40" s="36"/>
    </row>
    <row r="41" spans="1:14" ht="15">
      <c r="A41" s="30"/>
      <c r="B41" s="438" t="str">
        <f>IF(DATA!F55="","",DATA!F55)</f>
        <v/>
      </c>
      <c r="C41" s="439"/>
      <c r="D41" s="439"/>
      <c r="E41" s="439"/>
      <c r="F41" s="439"/>
      <c r="G41" s="439"/>
      <c r="H41" s="439"/>
      <c r="I41" s="439"/>
      <c r="J41" s="439"/>
      <c r="K41" s="439"/>
      <c r="L41" s="439"/>
      <c r="M41" s="440"/>
      <c r="N41" s="36"/>
    </row>
    <row r="42" spans="1:14" ht="15">
      <c r="A42" s="30"/>
      <c r="B42" s="44" t="s">
        <v>339</v>
      </c>
      <c r="C42" s="45"/>
      <c r="D42" s="45"/>
      <c r="E42" s="45"/>
      <c r="F42" s="45"/>
      <c r="G42" s="45"/>
      <c r="H42" s="100"/>
      <c r="I42" s="45"/>
      <c r="J42" s="45"/>
      <c r="K42" s="45"/>
      <c r="L42" s="45"/>
      <c r="M42" s="101" t="str">
        <f>IF(E48="","",IF(AND(E61="NO",E62=""),"NO TRAINING LOCATION PROVIDED",""))</f>
        <v/>
      </c>
      <c r="N42" s="36"/>
    </row>
    <row r="43" spans="1:14" ht="15">
      <c r="A43" s="30"/>
      <c r="B43" s="43" t="str">
        <f>IF(E61="","",E61)</f>
        <v/>
      </c>
      <c r="C43" s="48"/>
      <c r="D43" s="49"/>
      <c r="E43" s="50" t="str">
        <f>IF(OR(DATA!F56="",DATA!F57="",DATA!F56="YES"),"","TRAINING WILL BE CONDUCTED AT:")</f>
        <v/>
      </c>
      <c r="F43" s="49" t="str">
        <f>IF(E62="","",IF(E61="YES","",E62))</f>
        <v/>
      </c>
      <c r="G43" s="48"/>
      <c r="H43" s="48"/>
      <c r="I43" s="49"/>
      <c r="J43" s="49"/>
      <c r="K43" s="49"/>
      <c r="L43" s="49"/>
      <c r="M43" s="51"/>
      <c r="N43" s="36"/>
    </row>
    <row r="44" spans="1:14" ht="3" customHeight="1">
      <c r="A44" s="30"/>
      <c r="B44" s="42"/>
      <c r="C44" s="42"/>
      <c r="D44" s="42"/>
      <c r="E44" s="42"/>
      <c r="F44" s="42"/>
      <c r="G44" s="42"/>
      <c r="H44" s="42"/>
      <c r="I44" s="42"/>
      <c r="J44" s="42"/>
      <c r="K44" s="42"/>
      <c r="L44" s="42"/>
      <c r="M44" s="42"/>
      <c r="N44" s="36"/>
    </row>
    <row r="45" spans="1:14" ht="7.75" customHeight="1">
      <c r="A45" s="30"/>
      <c r="B45" s="32"/>
      <c r="C45" s="32"/>
      <c r="D45" s="32"/>
      <c r="E45" s="32"/>
      <c r="F45" s="32"/>
      <c r="G45" s="32"/>
      <c r="H45" s="32"/>
      <c r="I45" s="32"/>
      <c r="J45" s="32"/>
      <c r="K45" s="32"/>
      <c r="L45" s="32"/>
      <c r="M45" s="32"/>
      <c r="N45" s="32"/>
    </row>
    <row r="46" spans="1:14" hidden="1"/>
    <row r="47" spans="1:14" hidden="1">
      <c r="C47" s="103"/>
      <c r="D47" s="103"/>
      <c r="E47" s="103"/>
      <c r="F47" s="103"/>
      <c r="G47" s="103"/>
      <c r="H47" s="103"/>
      <c r="I47" s="103"/>
      <c r="J47" s="103"/>
      <c r="K47" s="103"/>
      <c r="L47" s="103"/>
      <c r="M47" s="103"/>
    </row>
    <row r="48" spans="1:14" hidden="1">
      <c r="C48" s="120" t="s">
        <v>72</v>
      </c>
      <c r="D48" s="145">
        <v>43</v>
      </c>
      <c r="E48" s="122" t="str">
        <f>IF(VLOOKUP(D48,DATA!$C$2:$F$99,4,FALSE)="","",VLOOKUP(D48,DATA!$C$2:$F$99,4,FALSE))</f>
        <v/>
      </c>
      <c r="F48" s="103"/>
      <c r="G48" s="103"/>
      <c r="H48" s="103"/>
      <c r="I48" s="103"/>
      <c r="J48" s="103"/>
      <c r="K48" s="103"/>
      <c r="L48" s="103"/>
      <c r="M48" s="103"/>
    </row>
    <row r="49" spans="3:13" hidden="1">
      <c r="C49" s="120" t="s">
        <v>73</v>
      </c>
      <c r="D49" s="121">
        <f>D48+1</f>
        <v>44</v>
      </c>
      <c r="E49" s="122" t="str">
        <f>IF(VLOOKUP(D49,DATA!$C$2:$F$99,4,FALSE)="","",VLOOKUP(D49,DATA!$C$2:$F$99,4,FALSE))</f>
        <v/>
      </c>
      <c r="F49" s="138">
        <f>IF(VLOOKUP(D49,DATA!$C$2:$F$99,2,FALSE)="","",VLOOKUP(D49,DATA!$C$2:$F$99,2,FALSE))</f>
        <v>0</v>
      </c>
      <c r="G49" s="103"/>
      <c r="H49" s="103"/>
      <c r="I49" s="103"/>
      <c r="J49" s="103"/>
      <c r="K49" s="103"/>
      <c r="L49" s="103"/>
      <c r="M49" s="103"/>
    </row>
    <row r="50" spans="3:13" hidden="1">
      <c r="C50" s="120" t="s">
        <v>74</v>
      </c>
      <c r="D50" s="121">
        <f t="shared" ref="D50:D62" si="0">D49+1</f>
        <v>45</v>
      </c>
      <c r="E50" s="122" t="str">
        <f>IF(VLOOKUP(D50,DATA!$C$2:$F$99,4,FALSE)="","",VLOOKUP(D50,DATA!$C$2:$F$99,4,FALSE))</f>
        <v/>
      </c>
      <c r="F50" s="103"/>
      <c r="G50" s="103"/>
      <c r="H50" s="103"/>
      <c r="I50" s="103"/>
      <c r="J50" s="103"/>
      <c r="K50" s="103"/>
      <c r="L50" s="103"/>
      <c r="M50" s="103"/>
    </row>
    <row r="51" spans="3:13" hidden="1">
      <c r="C51" s="120" t="s">
        <v>75</v>
      </c>
      <c r="D51" s="121">
        <f t="shared" si="0"/>
        <v>46</v>
      </c>
      <c r="E51" s="122" t="str">
        <f>IF(VLOOKUP(D51,DATA!$C$2:$F$99,4,FALSE)="","",VLOOKUP(D51,DATA!$C$2:$F$99,4,FALSE))</f>
        <v/>
      </c>
      <c r="F51" s="103"/>
      <c r="G51" s="103"/>
      <c r="H51" s="103"/>
      <c r="I51" s="103"/>
      <c r="J51" s="103"/>
      <c r="K51" s="103"/>
      <c r="L51" s="103"/>
      <c r="M51" s="103"/>
    </row>
    <row r="52" spans="3:13" hidden="1">
      <c r="C52" s="120" t="s">
        <v>76</v>
      </c>
      <c r="D52" s="121">
        <f t="shared" si="0"/>
        <v>47</v>
      </c>
      <c r="E52" s="122" t="str">
        <f>IF(VLOOKUP(D52,DATA!$C$2:$F$99,4,FALSE)="","",VLOOKUP(D52,DATA!$C$2:$F$99,4,FALSE))</f>
        <v/>
      </c>
      <c r="F52" s="103"/>
      <c r="G52" s="103"/>
      <c r="H52" s="103"/>
      <c r="I52" s="103"/>
      <c r="J52" s="103"/>
      <c r="K52" s="103"/>
      <c r="L52" s="103"/>
      <c r="M52" s="103"/>
    </row>
    <row r="53" spans="3:13" hidden="1">
      <c r="C53" s="120" t="s">
        <v>77</v>
      </c>
      <c r="D53" s="121">
        <f t="shared" si="0"/>
        <v>48</v>
      </c>
      <c r="E53" s="139" t="str">
        <f>IF(VLOOKUP(D53,DATA!$C$2:$F$99,4,FALSE)="","",VLOOKUP(D53,DATA!$C$2:$F$99,4,FALSE))</f>
        <v/>
      </c>
      <c r="F53" s="103"/>
      <c r="G53" s="103"/>
      <c r="H53" s="103"/>
      <c r="I53" s="103"/>
      <c r="J53" s="103"/>
      <c r="K53" s="103"/>
      <c r="L53" s="103"/>
      <c r="M53" s="103"/>
    </row>
    <row r="54" spans="3:13" hidden="1">
      <c r="C54" s="120" t="s">
        <v>78</v>
      </c>
      <c r="D54" s="121">
        <f t="shared" si="0"/>
        <v>49</v>
      </c>
      <c r="E54" s="140" t="str">
        <f>IF(VLOOKUP(D54,DATA!$C$2:$F$99,4,FALSE)="","",VLOOKUP(D54,DATA!$C$2:$F$99,4,FALSE))</f>
        <v/>
      </c>
      <c r="F54" s="103"/>
      <c r="G54" s="103"/>
      <c r="H54" s="103"/>
      <c r="I54" s="103"/>
      <c r="J54" s="103"/>
      <c r="K54" s="103"/>
      <c r="L54" s="103"/>
      <c r="M54" s="103"/>
    </row>
    <row r="55" spans="3:13" hidden="1">
      <c r="C55" s="120" t="s">
        <v>79</v>
      </c>
      <c r="D55" s="121">
        <f t="shared" si="0"/>
        <v>50</v>
      </c>
      <c r="E55" s="141" t="str">
        <f>IF(VLOOKUP(D55,DATA!$C$2:$F$99,4,FALSE)="","",VLOOKUP(D55,DATA!$C$2:$F$99,4,FALSE))</f>
        <v/>
      </c>
      <c r="F55" s="103"/>
      <c r="G55" s="103"/>
      <c r="H55" s="103"/>
      <c r="I55" s="103"/>
      <c r="J55" s="103"/>
      <c r="K55" s="103"/>
      <c r="L55" s="103"/>
      <c r="M55" s="103"/>
    </row>
    <row r="56" spans="3:13" hidden="1">
      <c r="C56" s="120" t="s">
        <v>80</v>
      </c>
      <c r="D56" s="121">
        <f t="shared" si="0"/>
        <v>51</v>
      </c>
      <c r="E56" s="141" t="str">
        <f>IF(VLOOKUP(D56,DATA!$C$2:$F$99,4,FALSE)="","",VLOOKUP(D56,DATA!$C$2:$F$99,4,FALSE))</f>
        <v/>
      </c>
      <c r="F56" s="103"/>
      <c r="G56" s="103"/>
      <c r="H56" s="103"/>
      <c r="I56" s="103"/>
      <c r="J56" s="103"/>
      <c r="K56" s="103"/>
      <c r="L56" s="103"/>
      <c r="M56" s="103"/>
    </row>
    <row r="57" spans="3:13" hidden="1">
      <c r="C57" s="120" t="s">
        <v>81</v>
      </c>
      <c r="D57" s="121">
        <f t="shared" si="0"/>
        <v>52</v>
      </c>
      <c r="E57" s="122" t="str">
        <f>IF(VLOOKUP(D57,DATA!$C$2:$F$99,4,FALSE)="","",VLOOKUP(D57,DATA!$C$2:$F$99,4,FALSE))</f>
        <v/>
      </c>
      <c r="F57" s="103"/>
      <c r="G57" s="103"/>
      <c r="H57" s="103"/>
      <c r="I57" s="103"/>
      <c r="J57" s="103"/>
      <c r="K57" s="103"/>
      <c r="L57" s="103"/>
      <c r="M57" s="103"/>
    </row>
    <row r="58" spans="3:13" hidden="1">
      <c r="C58" s="120" t="s">
        <v>82</v>
      </c>
      <c r="D58" s="121">
        <f t="shared" si="0"/>
        <v>53</v>
      </c>
      <c r="E58" s="122" t="str">
        <f>IF(VLOOKUP(D58,DATA!$C$2:$F$99,4,FALSE)="","",VLOOKUP(D58,DATA!$C$2:$F$99,4,FALSE))</f>
        <v/>
      </c>
      <c r="F58" s="103"/>
      <c r="G58" s="103"/>
      <c r="H58" s="103"/>
      <c r="I58" s="103"/>
      <c r="J58" s="103"/>
      <c r="K58" s="103"/>
      <c r="L58" s="103"/>
      <c r="M58" s="103"/>
    </row>
    <row r="59" spans="3:13" hidden="1">
      <c r="C59" s="120" t="s">
        <v>83</v>
      </c>
      <c r="D59" s="121">
        <f t="shared" si="0"/>
        <v>54</v>
      </c>
      <c r="E59" s="122" t="str">
        <f>IF(VLOOKUP(D59,DATA!$C$2:$F$99,4,FALSE)="","",VLOOKUP(D59,DATA!$C$2:$F$99,4,FALSE))</f>
        <v/>
      </c>
      <c r="F59" s="103"/>
      <c r="G59" s="103"/>
      <c r="H59" s="103"/>
      <c r="I59" s="103"/>
      <c r="J59" s="103"/>
      <c r="K59" s="103"/>
      <c r="L59" s="103"/>
      <c r="M59" s="103"/>
    </row>
    <row r="60" spans="3:13" hidden="1">
      <c r="C60" s="120" t="s">
        <v>84</v>
      </c>
      <c r="D60" s="121">
        <f t="shared" si="0"/>
        <v>55</v>
      </c>
      <c r="E60" s="142" t="str">
        <f>IF(VLOOKUP(D60,DATA!$C$2:$F$99,4,FALSE)="","",VLOOKUP(D60,DATA!$C$2:$F$99,4,FALSE))</f>
        <v/>
      </c>
      <c r="F60" s="103"/>
      <c r="G60" s="103"/>
      <c r="H60" s="103"/>
      <c r="I60" s="103"/>
      <c r="J60" s="103"/>
      <c r="K60" s="103"/>
      <c r="L60" s="103"/>
      <c r="M60" s="103"/>
    </row>
    <row r="61" spans="3:13" hidden="1">
      <c r="C61" s="120" t="s">
        <v>85</v>
      </c>
      <c r="D61" s="121">
        <f t="shared" si="0"/>
        <v>56</v>
      </c>
      <c r="E61" s="122" t="str">
        <f>IF(VLOOKUP(D61,DATA!$C$2:$F$99,4,FALSE)="","",VLOOKUP(D61,DATA!$C$2:$F$99,4,FALSE))</f>
        <v/>
      </c>
      <c r="F61" s="103"/>
      <c r="G61" s="103"/>
      <c r="H61" s="103"/>
      <c r="I61" s="103"/>
      <c r="J61" s="103"/>
      <c r="K61" s="103"/>
      <c r="L61" s="103"/>
      <c r="M61" s="103"/>
    </row>
    <row r="62" spans="3:13" hidden="1">
      <c r="C62" s="120" t="s">
        <v>86</v>
      </c>
      <c r="D62" s="121">
        <f t="shared" si="0"/>
        <v>57</v>
      </c>
      <c r="E62" s="122" t="str">
        <f>IF(VLOOKUP(D62,DATA!$C$2:$F$99,4,FALSE)="","",VLOOKUP(D62,DATA!$C$2:$F$99,4,FALSE))</f>
        <v/>
      </c>
      <c r="F62" s="103"/>
      <c r="G62" s="103"/>
      <c r="H62" s="103"/>
      <c r="I62" s="103"/>
      <c r="J62" s="103"/>
      <c r="K62" s="103"/>
      <c r="L62" s="103"/>
      <c r="M62" s="103"/>
    </row>
    <row r="63" spans="3:13" hidden="1">
      <c r="C63" s="120"/>
      <c r="D63" s="143"/>
      <c r="E63" s="103"/>
      <c r="F63" s="103"/>
      <c r="G63" s="103"/>
      <c r="H63" s="103"/>
      <c r="I63" s="103"/>
      <c r="J63" s="103"/>
      <c r="K63" s="103"/>
      <c r="L63" s="103"/>
      <c r="M63" s="103"/>
    </row>
    <row r="64" spans="3:13" hidden="1">
      <c r="D64" s="115"/>
    </row>
    <row r="65" spans="4:4" hidden="1">
      <c r="D65" s="115"/>
    </row>
    <row r="66" spans="4:4" hidden="1">
      <c r="D66" s="115"/>
    </row>
    <row r="67" spans="4:4" hidden="1">
      <c r="D67" s="115"/>
    </row>
    <row r="68" spans="4:4" hidden="1">
      <c r="D68" s="115"/>
    </row>
    <row r="69" spans="4:4" hidden="1">
      <c r="D69" s="115"/>
    </row>
    <row r="70" spans="4:4" hidden="1">
      <c r="D70" s="115"/>
    </row>
    <row r="71" spans="4:4" hidden="1">
      <c r="D71" s="115"/>
    </row>
    <row r="72" spans="4:4" hidden="1">
      <c r="D72" s="115"/>
    </row>
    <row r="73" spans="4:4" hidden="1">
      <c r="D73" s="115"/>
    </row>
    <row r="74" spans="4:4" hidden="1">
      <c r="D74" s="115"/>
    </row>
    <row r="75" spans="4:4" hidden="1">
      <c r="D75" s="115"/>
    </row>
    <row r="76" spans="4:4" hidden="1">
      <c r="D76" s="115"/>
    </row>
    <row r="77" spans="4:4" hidden="1">
      <c r="D77" s="115"/>
    </row>
  </sheetData>
  <sheetProtection password="932F" sheet="1" objects="1" scenarios="1" selectLockedCells="1" selectUnlockedCells="1"/>
  <mergeCells count="22">
    <mergeCell ref="B13:M13"/>
    <mergeCell ref="B3:M3"/>
    <mergeCell ref="B5:M5"/>
    <mergeCell ref="B41:M41"/>
    <mergeCell ref="B39:M39"/>
    <mergeCell ref="H37:M37"/>
    <mergeCell ref="B37:G37"/>
    <mergeCell ref="B33:M33"/>
    <mergeCell ref="B29:C29"/>
    <mergeCell ref="B31:M31"/>
    <mergeCell ref="B2:M2"/>
    <mergeCell ref="B11:G11"/>
    <mergeCell ref="H11:M11"/>
    <mergeCell ref="B6:M6"/>
    <mergeCell ref="B10:G10"/>
    <mergeCell ref="B17:M17"/>
    <mergeCell ref="B23:M23"/>
    <mergeCell ref="B27:M27"/>
    <mergeCell ref="B25:M25"/>
    <mergeCell ref="B15:M15"/>
    <mergeCell ref="B19:M19"/>
    <mergeCell ref="B21:M21"/>
  </mergeCells>
  <phoneticPr fontId="29" type="noConversion"/>
  <printOptions horizontalCentered="1"/>
  <pageMargins left="0.75" right="0.75" top="0.5" bottom="0.5" header="0.5" footer="0.25"/>
  <pageSetup scale="76" fitToHeight="0" orientation="landscape"/>
  <headerFooter>
    <oddFooter>&amp;L&amp;"Calibri,Bold"&amp;9On-the-Job Training (OJT): Skills Acquisition Training Outline (SATO)&amp;R&amp;9P  a  g  e  |  &amp;P of &amp;N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workbookViewId="0">
      <selection activeCell="A2" sqref="A2"/>
    </sheetView>
  </sheetViews>
  <sheetFormatPr baseColWidth="10" defaultColWidth="0" defaultRowHeight="14" zeroHeight="1" x14ac:dyDescent="0"/>
  <cols>
    <col min="1" max="1" width="1.6640625" customWidth="1"/>
    <col min="2" max="2" width="2.6640625" customWidth="1"/>
    <col min="3" max="34" width="2.83203125" customWidth="1"/>
    <col min="35" max="35" width="1.6640625" customWidth="1"/>
  </cols>
  <sheetData>
    <row r="1" spans="1:35" ht="6.7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35" ht="15">
      <c r="A2" s="309"/>
      <c r="B2" s="411" t="str">
        <f>ENTITY!A2</f>
        <v>Chicago Cook Workforce Partnership</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30"/>
    </row>
    <row r="3" spans="1:35" ht="15">
      <c r="A3" s="30"/>
      <c r="B3" s="411" t="s">
        <v>143</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30"/>
    </row>
    <row r="4" spans="1:35" ht="4.75" customHeight="1">
      <c r="A4" s="30"/>
      <c r="B4" s="54"/>
      <c r="C4" s="54"/>
      <c r="D4" s="54"/>
      <c r="E4" s="54"/>
      <c r="F4" s="54"/>
      <c r="G4" s="54"/>
      <c r="H4" s="54"/>
      <c r="I4" s="54"/>
      <c r="J4" s="54"/>
      <c r="K4" s="54"/>
      <c r="L4" s="54"/>
      <c r="M4" s="54"/>
      <c r="N4" s="54"/>
      <c r="O4" s="54"/>
      <c r="P4" s="54"/>
      <c r="Q4" s="54"/>
      <c r="R4" s="54"/>
      <c r="S4" s="54"/>
      <c r="T4" s="54"/>
      <c r="U4" s="54"/>
      <c r="V4" s="54"/>
      <c r="W4" s="54"/>
      <c r="X4" s="54"/>
      <c r="Y4" s="54"/>
      <c r="Z4" s="54"/>
      <c r="AA4" s="54"/>
      <c r="AB4" s="55"/>
      <c r="AC4" s="56"/>
      <c r="AD4" s="54"/>
      <c r="AE4" s="55"/>
      <c r="AF4" s="56"/>
      <c r="AG4" s="54"/>
      <c r="AH4" s="54"/>
      <c r="AI4" s="30"/>
    </row>
    <row r="5" spans="1:35" ht="15">
      <c r="A5" s="30"/>
      <c r="B5" s="411" t="str">
        <f>IF(DATA!$F$5="","LWIA 7 Broker: ______________________","LWIA 7 OJT Broker: "&amp;DATA!$F$5)</f>
        <v>LWIA 7 Broker: ______________________</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30"/>
    </row>
    <row r="6" spans="1:35" ht="15">
      <c r="A6" s="30"/>
      <c r="B6" s="411" t="str">
        <f>IF(DATA!F2="","Employer Agreement # _______________________","Employer Agreement # "&amp;IF(DATA!$F$2="","",RIGHT(DATA!$F$3,2)&amp;"-"&amp;UPPER(DATA!$F$4)&amp;"-"&amp;DATA!$F$2))</f>
        <v>Employer Agreement # _______________________</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30"/>
    </row>
    <row r="7" spans="1:35" ht="15">
      <c r="A7" s="30"/>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30"/>
    </row>
    <row r="8" spans="1:35">
      <c r="A8" s="30"/>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30"/>
    </row>
    <row r="9" spans="1:35" ht="15">
      <c r="A9" s="30"/>
      <c r="B9" s="57" t="s">
        <v>281</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30"/>
    </row>
    <row r="10" spans="1:35">
      <c r="A10" s="30"/>
      <c r="B10" s="58" t="s">
        <v>279</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30"/>
    </row>
    <row r="11" spans="1:35">
      <c r="A11" s="30"/>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30"/>
    </row>
    <row r="12" spans="1:35" ht="15">
      <c r="A12" s="30"/>
      <c r="B12" s="59" t="s">
        <v>280</v>
      </c>
      <c r="C12" s="54"/>
      <c r="D12" s="54"/>
      <c r="E12" s="54"/>
      <c r="F12" s="441" t="str">
        <f>IF(Z47="","",Z47)</f>
        <v/>
      </c>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54"/>
      <c r="AI12" s="30"/>
    </row>
    <row r="13" spans="1:35">
      <c r="A13" s="30"/>
      <c r="B13" s="54"/>
      <c r="C13" s="54"/>
      <c r="D13" s="54"/>
      <c r="E13" s="54"/>
      <c r="F13" s="67"/>
      <c r="G13" s="67"/>
      <c r="H13" s="67"/>
      <c r="I13" s="67"/>
      <c r="J13" s="67"/>
      <c r="K13" s="67"/>
      <c r="L13" s="67"/>
      <c r="M13" s="67"/>
      <c r="N13" s="67"/>
      <c r="O13" s="67"/>
      <c r="P13" s="67"/>
      <c r="Q13" s="67"/>
      <c r="R13" s="67"/>
      <c r="S13" s="67"/>
      <c r="T13" s="67"/>
      <c r="U13" s="67"/>
      <c r="V13" s="67"/>
      <c r="W13" s="67"/>
      <c r="X13" s="67"/>
      <c r="Y13" s="67"/>
      <c r="Z13" s="67"/>
      <c r="AA13" s="67"/>
      <c r="AB13" s="67"/>
      <c r="AC13" s="97"/>
      <c r="AD13" s="67"/>
      <c r="AE13" s="67"/>
      <c r="AF13" s="97"/>
      <c r="AG13" s="67"/>
      <c r="AH13" s="54"/>
      <c r="AI13" s="30"/>
    </row>
    <row r="14" spans="1:35">
      <c r="A14" s="30"/>
      <c r="B14" s="54"/>
      <c r="C14" s="54" t="s">
        <v>272</v>
      </c>
      <c r="D14" s="54" t="s">
        <v>381</v>
      </c>
      <c r="E14" s="54"/>
      <c r="F14" s="54"/>
      <c r="G14" s="54"/>
      <c r="H14" s="54"/>
      <c r="I14" s="54"/>
      <c r="J14" s="54"/>
      <c r="K14" s="54"/>
      <c r="L14" s="54"/>
      <c r="M14" s="54"/>
      <c r="N14" s="54"/>
      <c r="O14" s="54"/>
      <c r="P14" s="54"/>
      <c r="Q14" s="54"/>
      <c r="R14" s="54"/>
      <c r="S14" s="54"/>
      <c r="T14" s="54"/>
      <c r="U14" s="54"/>
      <c r="V14" s="54"/>
      <c r="W14" s="54"/>
      <c r="X14" s="54"/>
      <c r="Y14" s="54"/>
      <c r="Z14" s="54"/>
      <c r="AA14" s="54"/>
      <c r="AB14" s="62" t="s">
        <v>223</v>
      </c>
      <c r="AC14" s="68" t="str">
        <f>IF(Z49="","",IF(Z49="YES","X",""))</f>
        <v/>
      </c>
      <c r="AD14" s="63"/>
      <c r="AE14" s="62" t="s">
        <v>224</v>
      </c>
      <c r="AF14" s="68" t="str">
        <f>IF(Z49="","",IF(Z49="YES","","X"))</f>
        <v/>
      </c>
      <c r="AG14" s="63"/>
      <c r="AH14" s="54"/>
      <c r="AI14" s="30"/>
    </row>
    <row r="15" spans="1:35" ht="7" customHeight="1">
      <c r="A15" s="30"/>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5"/>
      <c r="AC15" s="66"/>
      <c r="AD15" s="54"/>
      <c r="AE15" s="55"/>
      <c r="AF15" s="66"/>
      <c r="AG15" s="54"/>
      <c r="AH15" s="54"/>
      <c r="AI15" s="30"/>
    </row>
    <row r="16" spans="1:35">
      <c r="A16" s="30"/>
      <c r="B16" s="54"/>
      <c r="C16" s="54"/>
      <c r="D16" s="54" t="s">
        <v>379</v>
      </c>
      <c r="E16" s="54"/>
      <c r="F16" s="54"/>
      <c r="G16" s="54"/>
      <c r="H16" s="54"/>
      <c r="I16" s="54"/>
      <c r="J16" s="54"/>
      <c r="K16" s="54"/>
      <c r="L16" s="54"/>
      <c r="M16" s="54"/>
      <c r="N16" s="54"/>
      <c r="O16" s="54"/>
      <c r="P16" s="54"/>
      <c r="Q16" s="54"/>
      <c r="R16" s="54"/>
      <c r="S16" s="54"/>
      <c r="T16" s="54"/>
      <c r="U16" s="54"/>
      <c r="V16" s="54"/>
      <c r="W16" s="54"/>
      <c r="X16" s="54"/>
      <c r="Y16" s="54"/>
      <c r="Z16" s="54"/>
      <c r="AA16" s="54"/>
      <c r="AB16" s="55"/>
      <c r="AC16" s="56"/>
      <c r="AD16" s="54"/>
      <c r="AE16" s="55"/>
      <c r="AF16" s="56"/>
      <c r="AG16" s="54"/>
      <c r="AH16" s="54"/>
      <c r="AI16" s="30"/>
    </row>
    <row r="17" spans="1:35">
      <c r="A17" s="30"/>
      <c r="B17" s="54"/>
      <c r="C17" s="54"/>
      <c r="D17" s="54" t="s">
        <v>380</v>
      </c>
      <c r="E17" s="54"/>
      <c r="F17" s="54"/>
      <c r="G17" s="54"/>
      <c r="H17" s="54"/>
      <c r="I17" s="54"/>
      <c r="J17" s="54"/>
      <c r="K17" s="54"/>
      <c r="L17" s="54"/>
      <c r="M17" s="54"/>
      <c r="N17" s="54"/>
      <c r="O17" s="54"/>
      <c r="P17" s="54"/>
      <c r="Q17" s="54"/>
      <c r="R17" s="54"/>
      <c r="S17" s="54"/>
      <c r="T17" s="54"/>
      <c r="U17" s="54"/>
      <c r="V17" s="54"/>
      <c r="W17" s="54"/>
      <c r="X17" s="54"/>
      <c r="Y17" s="54"/>
      <c r="Z17" s="54"/>
      <c r="AA17" s="54"/>
      <c r="AB17" s="55"/>
      <c r="AC17" s="56"/>
      <c r="AD17" s="54"/>
      <c r="AE17" s="55"/>
      <c r="AF17" s="56"/>
      <c r="AG17" s="54"/>
      <c r="AH17" s="54"/>
      <c r="AI17" s="30"/>
    </row>
    <row r="18" spans="1:35">
      <c r="A18" s="30"/>
      <c r="B18" s="54"/>
      <c r="C18" s="54"/>
      <c r="D18" s="54"/>
      <c r="E18" s="54"/>
      <c r="F18" s="54"/>
      <c r="G18" s="54"/>
      <c r="H18" s="54"/>
      <c r="I18" s="54"/>
      <c r="J18" s="54"/>
      <c r="K18" s="54"/>
      <c r="L18" s="54"/>
      <c r="M18" s="54"/>
      <c r="N18" s="54"/>
      <c r="O18" s="54"/>
      <c r="P18" s="54"/>
      <c r="Q18" s="60"/>
      <c r="R18" s="60"/>
      <c r="S18" s="60"/>
      <c r="T18" s="60"/>
      <c r="U18" s="60"/>
      <c r="V18" s="60"/>
      <c r="W18" s="60"/>
      <c r="X18" s="60"/>
      <c r="Y18" s="60"/>
      <c r="Z18" s="60"/>
      <c r="AA18" s="60"/>
      <c r="AB18" s="60"/>
      <c r="AC18" s="65"/>
      <c r="AD18" s="60"/>
      <c r="AE18" s="60"/>
      <c r="AF18" s="65"/>
      <c r="AG18" s="60"/>
      <c r="AH18" s="54"/>
      <c r="AI18" s="30"/>
    </row>
    <row r="19" spans="1:35">
      <c r="A19" s="30"/>
      <c r="B19" s="54"/>
      <c r="C19" s="54" t="s">
        <v>276</v>
      </c>
      <c r="D19" s="54" t="s">
        <v>286</v>
      </c>
      <c r="E19" s="54"/>
      <c r="F19" s="54"/>
      <c r="G19" s="54"/>
      <c r="H19" s="54"/>
      <c r="I19" s="54"/>
      <c r="J19" s="54"/>
      <c r="K19" s="54"/>
      <c r="L19" s="54"/>
      <c r="M19" s="54"/>
      <c r="N19" s="54"/>
      <c r="O19" s="54"/>
      <c r="P19" s="54"/>
      <c r="Q19" s="54"/>
      <c r="R19" s="54"/>
      <c r="S19" s="54"/>
      <c r="T19" s="54"/>
      <c r="U19" s="54"/>
      <c r="V19" s="54"/>
      <c r="W19" s="54"/>
      <c r="X19" s="54"/>
      <c r="Y19" s="54"/>
      <c r="Z19" s="54"/>
      <c r="AA19" s="54"/>
      <c r="AB19" s="62" t="s">
        <v>223</v>
      </c>
      <c r="AC19" s="68" t="str">
        <f>IF(Z50="","",IF(Z50="YES","X",""))</f>
        <v/>
      </c>
      <c r="AD19" s="63"/>
      <c r="AE19" s="62" t="s">
        <v>224</v>
      </c>
      <c r="AF19" s="68" t="str">
        <f>IF(Z50="","",IF(Z50="YES","","X"))</f>
        <v/>
      </c>
      <c r="AG19" s="63"/>
      <c r="AH19" s="54"/>
      <c r="AI19" s="30"/>
    </row>
    <row r="20" spans="1:35">
      <c r="A20" s="30"/>
      <c r="B20" s="54"/>
      <c r="C20" s="54"/>
      <c r="D20" s="61" t="s">
        <v>375</v>
      </c>
      <c r="E20" s="54"/>
      <c r="F20" s="54"/>
      <c r="G20" s="54"/>
      <c r="H20" s="54"/>
      <c r="I20" s="54"/>
      <c r="J20" s="54"/>
      <c r="K20" s="54"/>
      <c r="L20" s="54"/>
      <c r="M20" s="54"/>
      <c r="N20" s="54"/>
      <c r="O20" s="54"/>
      <c r="P20" s="54"/>
      <c r="Q20" s="54"/>
      <c r="R20" s="54"/>
      <c r="S20" s="54"/>
      <c r="T20" s="54"/>
      <c r="U20" s="54"/>
      <c r="V20" s="54"/>
      <c r="W20" s="54"/>
      <c r="X20" s="54"/>
      <c r="Y20" s="54"/>
      <c r="Z20" s="54"/>
      <c r="AA20" s="54"/>
      <c r="AB20" s="54"/>
      <c r="AC20" s="67"/>
      <c r="AD20" s="54"/>
      <c r="AE20" s="54"/>
      <c r="AF20" s="67"/>
      <c r="AG20" s="54"/>
      <c r="AH20" s="54"/>
      <c r="AI20" s="30"/>
    </row>
    <row r="21" spans="1:35" ht="7" customHeight="1">
      <c r="A21" s="30"/>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30"/>
    </row>
    <row r="22" spans="1:35">
      <c r="A22" s="30"/>
      <c r="B22" s="54"/>
      <c r="C22" s="54"/>
      <c r="D22" s="61" t="s">
        <v>373</v>
      </c>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30"/>
    </row>
    <row r="23" spans="1:35">
      <c r="A23" s="30"/>
      <c r="B23" s="54"/>
      <c r="C23" s="54"/>
      <c r="D23" s="61" t="s">
        <v>374</v>
      </c>
      <c r="E23" s="54"/>
      <c r="F23" s="54"/>
      <c r="G23" s="54"/>
      <c r="H23" s="54"/>
      <c r="I23" s="54"/>
      <c r="J23" s="54"/>
      <c r="K23" s="54"/>
      <c r="L23" s="54"/>
      <c r="M23" s="54"/>
      <c r="N23" s="54"/>
      <c r="O23" s="54"/>
      <c r="P23" s="54"/>
      <c r="Q23" s="54"/>
      <c r="R23" s="54"/>
      <c r="S23" s="54"/>
      <c r="T23" s="54"/>
      <c r="U23" s="54"/>
      <c r="V23" s="54"/>
      <c r="W23" s="54"/>
      <c r="X23" s="54"/>
      <c r="Y23" s="54"/>
      <c r="Z23" s="54"/>
      <c r="AA23" s="54"/>
      <c r="AB23" s="55"/>
      <c r="AC23" s="56"/>
      <c r="AD23" s="54"/>
      <c r="AE23" s="55"/>
      <c r="AF23" s="56"/>
      <c r="AG23" s="54"/>
      <c r="AH23" s="54"/>
      <c r="AI23" s="30"/>
    </row>
    <row r="24" spans="1:35">
      <c r="A24" s="30"/>
      <c r="B24" s="54"/>
      <c r="C24" s="54"/>
      <c r="D24" s="54"/>
      <c r="E24" s="54"/>
      <c r="F24" s="54"/>
      <c r="G24" s="54"/>
      <c r="H24" s="54"/>
      <c r="I24" s="54"/>
      <c r="J24" s="54"/>
      <c r="K24" s="54"/>
      <c r="L24" s="54"/>
      <c r="M24" s="54"/>
      <c r="N24" s="54"/>
      <c r="O24" s="54"/>
      <c r="P24" s="54"/>
      <c r="Q24" s="60"/>
      <c r="R24" s="60"/>
      <c r="S24" s="60"/>
      <c r="T24" s="60"/>
      <c r="U24" s="60"/>
      <c r="V24" s="60"/>
      <c r="W24" s="60"/>
      <c r="X24" s="60"/>
      <c r="Y24" s="60"/>
      <c r="Z24" s="60"/>
      <c r="AA24" s="60"/>
      <c r="AB24" s="60"/>
      <c r="AC24" s="60"/>
      <c r="AD24" s="60"/>
      <c r="AE24" s="60"/>
      <c r="AF24" s="60"/>
      <c r="AG24" s="60"/>
      <c r="AH24" s="54"/>
      <c r="AI24" s="30"/>
    </row>
    <row r="25" spans="1:35">
      <c r="A25" s="30"/>
      <c r="B25" s="54"/>
      <c r="C25" s="54"/>
      <c r="D25" s="54"/>
      <c r="E25" s="54"/>
      <c r="F25" s="54"/>
      <c r="G25" s="54"/>
      <c r="H25" s="54"/>
      <c r="I25" s="54"/>
      <c r="J25" s="54"/>
      <c r="K25" s="54"/>
      <c r="L25" s="54"/>
      <c r="M25" s="54"/>
      <c r="N25" s="54"/>
      <c r="O25" s="54"/>
      <c r="P25" s="54"/>
      <c r="Q25" s="60"/>
      <c r="R25" s="60"/>
      <c r="S25" s="60"/>
      <c r="T25" s="60"/>
      <c r="U25" s="60"/>
      <c r="V25" s="60"/>
      <c r="W25" s="60"/>
      <c r="X25" s="60"/>
      <c r="Y25" s="60"/>
      <c r="Z25" s="60"/>
      <c r="AA25" s="60"/>
      <c r="AB25" s="60"/>
      <c r="AC25" s="60"/>
      <c r="AD25" s="60"/>
      <c r="AE25" s="60"/>
      <c r="AF25" s="60"/>
      <c r="AG25" s="60"/>
      <c r="AH25" s="54"/>
      <c r="AI25" s="30"/>
    </row>
    <row r="26" spans="1:35">
      <c r="A26" s="30"/>
      <c r="B26" s="54"/>
      <c r="C26" s="54"/>
      <c r="D26" s="54" t="s">
        <v>319</v>
      </c>
      <c r="E26" s="54"/>
      <c r="F26" s="54"/>
      <c r="G26" s="54"/>
      <c r="H26" s="54"/>
      <c r="I26" s="54"/>
      <c r="J26" s="54"/>
      <c r="K26" s="54"/>
      <c r="L26" s="54"/>
      <c r="M26" s="54"/>
      <c r="N26" s="54"/>
      <c r="O26" s="54"/>
      <c r="P26" s="441" t="str">
        <f>IF(Z51="","",Z51)</f>
        <v/>
      </c>
      <c r="Q26" s="441"/>
      <c r="R26" s="441"/>
      <c r="S26" s="441"/>
      <c r="T26" s="441"/>
      <c r="U26" s="441"/>
      <c r="V26" s="441"/>
      <c r="W26" s="441"/>
      <c r="X26" s="441"/>
      <c r="Y26" s="441"/>
      <c r="Z26" s="441"/>
      <c r="AA26" s="441"/>
      <c r="AB26" s="441"/>
      <c r="AC26" s="441"/>
      <c r="AD26" s="441"/>
      <c r="AE26" s="441"/>
      <c r="AF26" s="441"/>
      <c r="AG26" s="60"/>
      <c r="AH26" s="54"/>
      <c r="AI26" s="30"/>
    </row>
    <row r="27" spans="1:35">
      <c r="A27" s="30"/>
      <c r="B27" s="54"/>
      <c r="C27" s="54"/>
      <c r="D27" s="54"/>
      <c r="E27" s="54"/>
      <c r="F27" s="54"/>
      <c r="G27" s="54"/>
      <c r="H27" s="54"/>
      <c r="I27" s="54"/>
      <c r="J27" s="54"/>
      <c r="K27" s="54"/>
      <c r="L27" s="54"/>
      <c r="M27" s="54"/>
      <c r="N27" s="54"/>
      <c r="O27" s="54"/>
      <c r="P27" s="67"/>
      <c r="Q27" s="67"/>
      <c r="R27" s="67"/>
      <c r="S27" s="67"/>
      <c r="T27" s="67"/>
      <c r="U27" s="67"/>
      <c r="V27" s="67"/>
      <c r="W27" s="67"/>
      <c r="X27" s="67"/>
      <c r="Y27" s="67"/>
      <c r="Z27" s="67"/>
      <c r="AA27" s="67"/>
      <c r="AB27" s="67"/>
      <c r="AC27" s="67"/>
      <c r="AD27" s="67"/>
      <c r="AE27" s="67"/>
      <c r="AF27" s="67"/>
      <c r="AG27" s="54"/>
      <c r="AH27" s="54"/>
      <c r="AI27" s="30"/>
    </row>
    <row r="28" spans="1:35">
      <c r="A28" s="30"/>
      <c r="B28" s="54"/>
      <c r="C28" s="54"/>
      <c r="D28" s="54" t="s">
        <v>283</v>
      </c>
      <c r="E28" s="54"/>
      <c r="F28" s="54"/>
      <c r="G28" s="54"/>
      <c r="H28" s="54"/>
      <c r="I28" s="54"/>
      <c r="J28" s="54"/>
      <c r="K28" s="54"/>
      <c r="L28" s="54"/>
      <c r="M28" s="54"/>
      <c r="N28" s="54"/>
      <c r="O28" s="54"/>
      <c r="P28" s="441" t="str">
        <f>IF(Z52="","",Z52)</f>
        <v/>
      </c>
      <c r="Q28" s="441"/>
      <c r="R28" s="441"/>
      <c r="S28" s="441"/>
      <c r="T28" s="441"/>
      <c r="U28" s="441"/>
      <c r="V28" s="441"/>
      <c r="W28" s="441"/>
      <c r="X28" s="441"/>
      <c r="Y28" s="441"/>
      <c r="Z28" s="441"/>
      <c r="AA28" s="441"/>
      <c r="AB28" s="441"/>
      <c r="AC28" s="441"/>
      <c r="AD28" s="441"/>
      <c r="AE28" s="441"/>
      <c r="AF28" s="441"/>
      <c r="AG28" s="54"/>
      <c r="AH28" s="54"/>
      <c r="AI28" s="30"/>
    </row>
    <row r="29" spans="1:35">
      <c r="A29" s="30"/>
      <c r="B29" s="54"/>
      <c r="C29" s="54"/>
      <c r="D29" s="54"/>
      <c r="E29" s="54"/>
      <c r="F29" s="54"/>
      <c r="G29" s="54"/>
      <c r="H29" s="54"/>
      <c r="I29" s="54"/>
      <c r="J29" s="54"/>
      <c r="K29" s="54"/>
      <c r="L29" s="54"/>
      <c r="M29" s="54"/>
      <c r="N29" s="54"/>
      <c r="O29" s="54"/>
      <c r="P29" s="67"/>
      <c r="Q29" s="67"/>
      <c r="R29" s="67"/>
      <c r="S29" s="67"/>
      <c r="T29" s="67"/>
      <c r="U29" s="67"/>
      <c r="V29" s="67"/>
      <c r="W29" s="67"/>
      <c r="X29" s="67"/>
      <c r="Y29" s="67"/>
      <c r="Z29" s="67"/>
      <c r="AA29" s="67"/>
      <c r="AB29" s="67"/>
      <c r="AC29" s="67"/>
      <c r="AD29" s="67"/>
      <c r="AE29" s="67"/>
      <c r="AF29" s="67"/>
      <c r="AG29" s="54"/>
      <c r="AH29" s="54"/>
      <c r="AI29" s="30"/>
    </row>
    <row r="30" spans="1:35">
      <c r="A30" s="30"/>
      <c r="B30" s="54"/>
      <c r="C30" s="54"/>
      <c r="D30" s="54" t="s">
        <v>282</v>
      </c>
      <c r="E30" s="54"/>
      <c r="F30" s="54"/>
      <c r="G30" s="54"/>
      <c r="H30" s="54"/>
      <c r="I30" s="54"/>
      <c r="J30" s="54"/>
      <c r="K30" s="54"/>
      <c r="L30" s="54"/>
      <c r="M30" s="54"/>
      <c r="N30" s="54"/>
      <c r="O30" s="54"/>
      <c r="P30" s="54"/>
      <c r="Q30" s="54"/>
      <c r="R30" s="54"/>
      <c r="S30" s="54"/>
      <c r="T30" s="441" t="str">
        <f>IF(Z53="","",Z53)</f>
        <v/>
      </c>
      <c r="U30" s="441"/>
      <c r="V30" s="441"/>
      <c r="W30" s="441"/>
      <c r="X30" s="441"/>
      <c r="Y30" s="441"/>
      <c r="Z30" s="441"/>
      <c r="AA30" s="441"/>
      <c r="AB30" s="441"/>
      <c r="AC30" s="441"/>
      <c r="AD30" s="441"/>
      <c r="AE30" s="441"/>
      <c r="AF30" s="441"/>
      <c r="AG30" s="54"/>
      <c r="AH30" s="54"/>
      <c r="AI30" s="30"/>
    </row>
    <row r="31" spans="1:35">
      <c r="A31" s="30"/>
      <c r="B31" s="54"/>
      <c r="C31" s="54"/>
      <c r="D31" s="54"/>
      <c r="E31" s="54"/>
      <c r="F31" s="54"/>
      <c r="G31" s="54"/>
      <c r="H31" s="54"/>
      <c r="I31" s="54"/>
      <c r="J31" s="54"/>
      <c r="K31" s="54"/>
      <c r="L31" s="54"/>
      <c r="M31" s="54"/>
      <c r="N31" s="54"/>
      <c r="O31" s="54"/>
      <c r="P31" s="54"/>
      <c r="Q31" s="54"/>
      <c r="R31" s="54"/>
      <c r="S31" s="54"/>
      <c r="T31" s="67"/>
      <c r="U31" s="67"/>
      <c r="V31" s="67"/>
      <c r="W31" s="67"/>
      <c r="X31" s="67"/>
      <c r="Y31" s="67"/>
      <c r="Z31" s="67"/>
      <c r="AA31" s="67"/>
      <c r="AB31" s="67"/>
      <c r="AC31" s="67"/>
      <c r="AD31" s="67"/>
      <c r="AE31" s="67"/>
      <c r="AF31" s="67"/>
      <c r="AG31" s="54"/>
      <c r="AH31" s="54"/>
      <c r="AI31" s="30"/>
    </row>
    <row r="32" spans="1:35">
      <c r="A32" s="30"/>
      <c r="B32" s="54"/>
      <c r="C32" s="54"/>
      <c r="D32" s="54" t="s">
        <v>284</v>
      </c>
      <c r="E32" s="54"/>
      <c r="F32" s="54"/>
      <c r="G32" s="54"/>
      <c r="H32" s="54"/>
      <c r="I32" s="54"/>
      <c r="J32" s="54"/>
      <c r="K32" s="54"/>
      <c r="L32" s="54"/>
      <c r="M32" s="54"/>
      <c r="N32" s="54"/>
      <c r="O32" s="54"/>
      <c r="P32" s="54"/>
      <c r="Q32" s="69"/>
      <c r="R32" s="69"/>
      <c r="S32" s="69"/>
      <c r="T32" s="69"/>
      <c r="U32" s="69"/>
      <c r="V32" s="69"/>
      <c r="W32" s="69"/>
      <c r="X32" s="69"/>
      <c r="Y32" s="69"/>
      <c r="Z32" s="69"/>
      <c r="AA32" s="69"/>
      <c r="AB32" s="69"/>
      <c r="AC32" s="69"/>
      <c r="AD32" s="69"/>
      <c r="AE32" s="69"/>
      <c r="AF32" s="69"/>
      <c r="AG32" s="54"/>
      <c r="AH32" s="54"/>
      <c r="AI32" s="30"/>
    </row>
    <row r="33" spans="1:35">
      <c r="A33" s="30"/>
      <c r="B33" s="54"/>
      <c r="C33" s="54"/>
      <c r="D33" s="54"/>
      <c r="E33" s="54"/>
      <c r="F33" s="54"/>
      <c r="G33" s="54"/>
      <c r="H33" s="54"/>
      <c r="I33" s="54"/>
      <c r="J33" s="54"/>
      <c r="K33" s="54"/>
      <c r="L33" s="54"/>
      <c r="M33" s="54"/>
      <c r="N33" s="54"/>
      <c r="O33" s="54"/>
      <c r="P33" s="54"/>
      <c r="Q33" s="67"/>
      <c r="R33" s="67"/>
      <c r="S33" s="67"/>
      <c r="T33" s="67"/>
      <c r="U33" s="67"/>
      <c r="V33" s="67"/>
      <c r="W33" s="67"/>
      <c r="X33" s="67"/>
      <c r="Y33" s="67"/>
      <c r="Z33" s="67"/>
      <c r="AA33" s="67"/>
      <c r="AB33" s="67"/>
      <c r="AC33" s="67"/>
      <c r="AD33" s="67"/>
      <c r="AE33" s="67"/>
      <c r="AF33" s="67"/>
      <c r="AG33" s="54"/>
      <c r="AH33" s="54"/>
      <c r="AI33" s="30"/>
    </row>
    <row r="34" spans="1:35">
      <c r="A34" s="30"/>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30"/>
    </row>
    <row r="35" spans="1:35" ht="15">
      <c r="A35" s="30"/>
      <c r="B35" s="57" t="s">
        <v>285</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30"/>
    </row>
    <row r="36" spans="1:35">
      <c r="A36" s="30"/>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64"/>
      <c r="AD36" s="54"/>
      <c r="AE36" s="54"/>
      <c r="AF36" s="64"/>
      <c r="AG36" s="54"/>
      <c r="AH36" s="54"/>
      <c r="AI36" s="30"/>
    </row>
    <row r="37" spans="1:35">
      <c r="A37" s="30"/>
      <c r="B37" s="54"/>
      <c r="C37" s="54" t="s">
        <v>272</v>
      </c>
      <c r="D37" s="54" t="s">
        <v>287</v>
      </c>
      <c r="E37" s="54"/>
      <c r="F37" s="54"/>
      <c r="G37" s="54"/>
      <c r="H37" s="54"/>
      <c r="I37" s="54"/>
      <c r="J37" s="54"/>
      <c r="K37" s="54"/>
      <c r="L37" s="54"/>
      <c r="M37" s="54"/>
      <c r="N37" s="54"/>
      <c r="O37" s="54"/>
      <c r="P37" s="54"/>
      <c r="Q37" s="54"/>
      <c r="R37" s="54"/>
      <c r="S37" s="54"/>
      <c r="T37" s="54"/>
      <c r="U37" s="54"/>
      <c r="V37" s="54"/>
      <c r="W37" s="54"/>
      <c r="X37" s="54"/>
      <c r="Y37" s="54"/>
      <c r="Z37" s="54"/>
      <c r="AA37" s="54"/>
      <c r="AB37" s="62" t="s">
        <v>223</v>
      </c>
      <c r="AC37" s="68" t="str">
        <f>IF(Z54="","",IF(Z54="YES","X",""))</f>
        <v/>
      </c>
      <c r="AD37" s="63"/>
      <c r="AE37" s="62" t="s">
        <v>224</v>
      </c>
      <c r="AF37" s="68" t="str">
        <f>IF(Z54="","",IF(Z54="YES","","X"))</f>
        <v/>
      </c>
      <c r="AG37" s="63"/>
      <c r="AH37" s="54"/>
      <c r="AI37" s="30"/>
    </row>
    <row r="38" spans="1:35">
      <c r="A38" s="30"/>
      <c r="B38" s="54"/>
      <c r="C38" s="54"/>
      <c r="D38" s="54" t="s">
        <v>288</v>
      </c>
      <c r="E38" s="54"/>
      <c r="F38" s="54"/>
      <c r="G38" s="54"/>
      <c r="H38" s="54"/>
      <c r="I38" s="54"/>
      <c r="J38" s="54"/>
      <c r="K38" s="54"/>
      <c r="L38" s="54"/>
      <c r="M38" s="54"/>
      <c r="N38" s="54"/>
      <c r="O38" s="54"/>
      <c r="P38" s="54"/>
      <c r="Q38" s="54"/>
      <c r="R38" s="54"/>
      <c r="S38" s="54"/>
      <c r="T38" s="54"/>
      <c r="U38" s="54"/>
      <c r="V38" s="54"/>
      <c r="W38" s="54"/>
      <c r="X38" s="54"/>
      <c r="Y38" s="54"/>
      <c r="Z38" s="54"/>
      <c r="AA38" s="54"/>
      <c r="AB38" s="54"/>
      <c r="AC38" s="67"/>
      <c r="AD38" s="54"/>
      <c r="AE38" s="54"/>
      <c r="AF38" s="67"/>
      <c r="AG38" s="54"/>
      <c r="AH38" s="54"/>
      <c r="AI38" s="30"/>
    </row>
    <row r="39" spans="1:35" ht="7" customHeight="1">
      <c r="A39" s="30"/>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30"/>
    </row>
    <row r="40" spans="1:35">
      <c r="A40" s="30"/>
      <c r="B40" s="54"/>
      <c r="C40" s="54"/>
      <c r="D40" s="54" t="s">
        <v>289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30"/>
    </row>
    <row r="41" spans="1:35">
      <c r="A41" s="30"/>
      <c r="B41" s="54"/>
      <c r="C41" s="54"/>
      <c r="D41" s="54" t="s">
        <v>320</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30"/>
    </row>
    <row r="42" spans="1:35">
      <c r="A42" s="30"/>
      <c r="B42" s="54"/>
      <c r="C42" s="54"/>
      <c r="D42" s="54" t="s">
        <v>321</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30"/>
    </row>
    <row r="43" spans="1:35">
      <c r="A43" s="30"/>
      <c r="B43" s="54"/>
      <c r="C43" s="54"/>
      <c r="D43" s="54" t="s">
        <v>313</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30"/>
    </row>
    <row r="44" spans="1:35">
      <c r="A44" s="30"/>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30"/>
    </row>
    <row r="45" spans="1:35" ht="7"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row>
    <row r="46" spans="1:35" hidden="1"/>
    <row r="47" spans="1:35" hidden="1">
      <c r="D47" s="103"/>
      <c r="E47" s="103"/>
      <c r="F47" s="103"/>
      <c r="G47" s="103"/>
      <c r="H47" s="103"/>
      <c r="I47" s="103"/>
      <c r="J47" s="103"/>
      <c r="K47" s="121"/>
      <c r="L47" s="103"/>
      <c r="M47" s="103"/>
      <c r="N47" s="103"/>
      <c r="O47" s="122"/>
      <c r="P47" s="103"/>
      <c r="Q47" s="103"/>
      <c r="R47" s="103"/>
      <c r="V47" s="123" t="s">
        <v>322</v>
      </c>
      <c r="W47" s="116"/>
      <c r="X47" s="144">
        <f>'JOB TITLE (1)'!D48</f>
        <v>43</v>
      </c>
      <c r="Y47" s="116"/>
      <c r="Z47" s="116" t="str">
        <f>IF(VLOOKUP(X47,DATA!$C$2:$F$99,4,FALSE)="","",(VLOOKUP(X47,DATA!$C$2:$F$99,4,FALSE)))</f>
        <v/>
      </c>
      <c r="AA47" s="116"/>
      <c r="AB47" s="116"/>
      <c r="AC47" s="116"/>
      <c r="AD47" s="116"/>
      <c r="AE47" s="116"/>
    </row>
    <row r="48" spans="1:35" hidden="1">
      <c r="D48" s="103"/>
      <c r="E48" s="103"/>
      <c r="F48" s="103"/>
      <c r="G48" s="103"/>
      <c r="H48" s="103"/>
      <c r="I48" s="103"/>
      <c r="J48" s="103"/>
      <c r="K48" s="121"/>
      <c r="L48" s="103"/>
      <c r="M48" s="103"/>
      <c r="N48" s="103"/>
      <c r="O48" s="122"/>
      <c r="P48" s="103"/>
      <c r="Q48" s="103"/>
      <c r="R48" s="103"/>
      <c r="V48" s="123"/>
      <c r="W48" s="116"/>
      <c r="X48" s="120"/>
      <c r="Y48" s="116"/>
      <c r="Z48" s="116"/>
      <c r="AA48" s="116"/>
      <c r="AB48" s="116"/>
      <c r="AC48" s="116"/>
      <c r="AD48" s="116"/>
      <c r="AE48" s="116"/>
    </row>
    <row r="49" spans="22:31" hidden="1">
      <c r="V49" s="123" t="s">
        <v>169</v>
      </c>
      <c r="W49" s="116"/>
      <c r="X49" s="120">
        <f>X47+51</f>
        <v>94</v>
      </c>
      <c r="Y49" s="116"/>
      <c r="Z49" s="116" t="str">
        <f>IF(VLOOKUP(X49,DATA!$C$2:$F$99,4,FALSE)="","",(VLOOKUP(X49,DATA!$C$2:$F$99,4,FALSE)))</f>
        <v/>
      </c>
      <c r="AA49" s="116"/>
      <c r="AB49" s="116"/>
      <c r="AC49" s="116"/>
      <c r="AD49" s="116"/>
      <c r="AE49" s="116"/>
    </row>
    <row r="50" spans="22:31" hidden="1">
      <c r="V50" s="123" t="s">
        <v>12</v>
      </c>
      <c r="W50" s="116"/>
      <c r="X50" s="120">
        <f>X49+1</f>
        <v>95</v>
      </c>
      <c r="Y50" s="116"/>
      <c r="Z50" s="116" t="str">
        <f>IF(VLOOKUP(X50,DATA!$C$2:$F$99,4,FALSE)="","",(VLOOKUP(X50,DATA!$C$2:$F$99,4,FALSE)))</f>
        <v/>
      </c>
      <c r="AA50" s="116"/>
      <c r="AB50" s="116"/>
      <c r="AC50" s="116"/>
      <c r="AD50" s="116"/>
      <c r="AE50" s="116"/>
    </row>
    <row r="51" spans="22:31" hidden="1">
      <c r="V51" s="123" t="s">
        <v>218</v>
      </c>
      <c r="W51" s="116"/>
      <c r="X51" s="120">
        <f>X50+1</f>
        <v>96</v>
      </c>
      <c r="Y51" s="116"/>
      <c r="Z51" s="116" t="str">
        <f>IF(VLOOKUP(X51,DATA!$C$2:$F$99,4,FALSE)="","",(VLOOKUP(X51,DATA!$C$2:$F$99,4,FALSE)))</f>
        <v/>
      </c>
      <c r="AA51" s="116"/>
      <c r="AB51" s="116"/>
      <c r="AC51" s="116"/>
      <c r="AD51" s="116"/>
      <c r="AE51" s="116"/>
    </row>
    <row r="52" spans="22:31" hidden="1">
      <c r="V52" s="123" t="s">
        <v>219</v>
      </c>
      <c r="W52" s="116"/>
      <c r="X52" s="120">
        <f>X51+1</f>
        <v>97</v>
      </c>
      <c r="Y52" s="116"/>
      <c r="Z52" s="116" t="str">
        <f>IF(VLOOKUP(X52,DATA!$C$2:$F$99,4,FALSE)="","",(VLOOKUP(X52,DATA!$C$2:$F$99,4,FALSE)))</f>
        <v/>
      </c>
      <c r="AA52" s="116"/>
      <c r="AB52" s="116"/>
      <c r="AC52" s="116"/>
      <c r="AD52" s="116"/>
      <c r="AE52" s="116"/>
    </row>
    <row r="53" spans="22:31" hidden="1">
      <c r="V53" s="123" t="s">
        <v>220</v>
      </c>
      <c r="W53" s="116"/>
      <c r="X53" s="120">
        <f>X52+1</f>
        <v>98</v>
      </c>
      <c r="Y53" s="116"/>
      <c r="Z53" s="116" t="str">
        <f>IF(VLOOKUP(X53,DATA!$C$2:$F$99,4,FALSE)="","",(VLOOKUP(X53,DATA!$C$2:$F$99,4,FALSE)))</f>
        <v/>
      </c>
      <c r="AA53" s="116"/>
      <c r="AB53" s="116"/>
      <c r="AC53" s="116"/>
      <c r="AD53" s="116"/>
      <c r="AE53" s="116"/>
    </row>
    <row r="54" spans="22:31" hidden="1">
      <c r="V54" s="123" t="s">
        <v>13</v>
      </c>
      <c r="W54" s="116"/>
      <c r="X54" s="120">
        <f>X53+1</f>
        <v>99</v>
      </c>
      <c r="Y54" s="116"/>
      <c r="Z54" s="116" t="str">
        <f>IF(VLOOKUP(X54,DATA!$C$2:$F$99,4,FALSE)="","",(VLOOKUP(X54,DATA!$C$2:$F$99,4,FALSE)))</f>
        <v/>
      </c>
      <c r="AA54" s="116"/>
      <c r="AB54" s="116"/>
      <c r="AC54" s="116"/>
      <c r="AD54" s="116"/>
      <c r="AE54" s="116"/>
    </row>
  </sheetData>
  <sheetProtection password="932F" sheet="1" objects="1" scenarios="1" selectLockedCells="1" selectUnlockedCells="1"/>
  <mergeCells count="8">
    <mergeCell ref="B2:AH2"/>
    <mergeCell ref="B6:AH6"/>
    <mergeCell ref="F12:AG12"/>
    <mergeCell ref="T30:AF30"/>
    <mergeCell ref="P28:AF28"/>
    <mergeCell ref="P26:AF26"/>
    <mergeCell ref="B3:AH3"/>
    <mergeCell ref="B5:AH5"/>
  </mergeCells>
  <phoneticPr fontId="2" type="noConversion"/>
  <pageMargins left="0.75" right="0.75" top="0.75" bottom="1" header="0.5" footer="0.5"/>
  <pageSetup orientation="portrait"/>
  <headerFooter>
    <oddFooter>&amp;R&amp;9P a g e | &amp;P of &amp;N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65536"/>
  <sheetViews>
    <sheetView topLeftCell="A20" zoomScaleSheetLayoutView="70" workbookViewId="0">
      <selection activeCell="G20" sqref="G20:H20"/>
    </sheetView>
  </sheetViews>
  <sheetFormatPr baseColWidth="10" defaultColWidth="0" defaultRowHeight="14" x14ac:dyDescent="0"/>
  <cols>
    <col min="1" max="1" width="1.6640625" customWidth="1"/>
    <col min="2" max="2" width="3.33203125" customWidth="1"/>
    <col min="3" max="26" width="8.33203125" customWidth="1"/>
    <col min="27" max="27" width="1.6640625" customWidth="1"/>
  </cols>
  <sheetData>
    <row r="1" spans="1:27" ht="15"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row>
    <row r="2" spans="1:27" ht="21.75" customHeight="1" thickTop="1" thickBot="1">
      <c r="A2" s="309"/>
      <c r="B2" s="579" t="str">
        <f>ENTITY!A2</f>
        <v>Chicago Cook Workforce Partnership</v>
      </c>
      <c r="C2" s="579"/>
      <c r="D2" s="579"/>
      <c r="E2" s="579"/>
      <c r="F2" s="579"/>
      <c r="G2" s="579"/>
      <c r="H2" s="579"/>
      <c r="I2" s="579"/>
      <c r="J2" s="579"/>
      <c r="K2" s="579"/>
      <c r="L2" s="579"/>
      <c r="M2" s="579"/>
      <c r="N2" s="579"/>
      <c r="O2" s="579"/>
      <c r="P2" s="579"/>
      <c r="Q2" s="579"/>
      <c r="R2" s="579"/>
      <c r="S2" s="579"/>
      <c r="T2" s="579"/>
      <c r="U2" s="579"/>
      <c r="V2" s="579"/>
      <c r="W2" s="579"/>
      <c r="X2" s="579"/>
      <c r="Y2" s="579"/>
      <c r="Z2" s="579"/>
      <c r="AA2" s="98"/>
    </row>
    <row r="3" spans="1:27" ht="22" thickTop="1" thickBot="1">
      <c r="A3" s="30"/>
      <c r="B3" s="579" t="s">
        <v>143</v>
      </c>
      <c r="C3" s="579"/>
      <c r="D3" s="579"/>
      <c r="E3" s="579"/>
      <c r="F3" s="579"/>
      <c r="G3" s="579"/>
      <c r="H3" s="579"/>
      <c r="I3" s="579"/>
      <c r="J3" s="579"/>
      <c r="K3" s="579"/>
      <c r="L3" s="579"/>
      <c r="M3" s="579"/>
      <c r="N3" s="579"/>
      <c r="O3" s="579"/>
      <c r="P3" s="579"/>
      <c r="Q3" s="579"/>
      <c r="R3" s="579"/>
      <c r="S3" s="579"/>
      <c r="T3" s="579"/>
      <c r="U3" s="579"/>
      <c r="V3" s="579"/>
      <c r="W3" s="579"/>
      <c r="X3" s="579"/>
      <c r="Y3" s="579"/>
      <c r="Z3" s="579"/>
      <c r="AA3" s="98"/>
    </row>
    <row r="4" spans="1:27" ht="5.25" customHeight="1" thickTop="1" thickBot="1">
      <c r="A4" s="30"/>
      <c r="B4" s="147"/>
      <c r="C4" s="147"/>
      <c r="D4" s="148"/>
      <c r="E4" s="148"/>
      <c r="F4" s="149"/>
      <c r="G4" s="149"/>
      <c r="H4" s="149"/>
      <c r="I4" s="149"/>
      <c r="J4" s="149"/>
      <c r="K4" s="149"/>
      <c r="L4" s="149"/>
      <c r="M4" s="149"/>
      <c r="N4" s="149"/>
      <c r="O4" s="149"/>
      <c r="P4" s="149"/>
      <c r="Q4" s="149"/>
      <c r="R4" s="149"/>
      <c r="S4" s="149"/>
      <c r="T4" s="149"/>
      <c r="U4" s="149"/>
      <c r="V4" s="149"/>
      <c r="W4" s="149"/>
      <c r="X4" s="149"/>
      <c r="Y4" s="149"/>
      <c r="Z4" s="149"/>
      <c r="AA4" s="31"/>
    </row>
    <row r="5" spans="1:27" ht="22" thickTop="1" thickBot="1">
      <c r="A5" s="30"/>
      <c r="B5" s="579" t="str">
        <f>IF(DATA!$F$5="","LWIA 7 Broker: ______________________","LWIA 7 OJT Broker: "&amp;DATA!$F$5)</f>
        <v>LWIA 7 Broker: ______________________</v>
      </c>
      <c r="C5" s="579"/>
      <c r="D5" s="579"/>
      <c r="E5" s="579"/>
      <c r="F5" s="579"/>
      <c r="G5" s="579"/>
      <c r="H5" s="579"/>
      <c r="I5" s="579"/>
      <c r="J5" s="579"/>
      <c r="K5" s="579"/>
      <c r="L5" s="579"/>
      <c r="M5" s="579"/>
      <c r="N5" s="579"/>
      <c r="O5" s="579"/>
      <c r="P5" s="579"/>
      <c r="Q5" s="579"/>
      <c r="R5" s="579"/>
      <c r="S5" s="579"/>
      <c r="T5" s="579"/>
      <c r="U5" s="579"/>
      <c r="V5" s="579"/>
      <c r="W5" s="579"/>
      <c r="X5" s="579"/>
      <c r="Y5" s="579"/>
      <c r="Z5" s="579"/>
      <c r="AA5" s="98"/>
    </row>
    <row r="6" spans="1:27" ht="22" thickTop="1" thickBot="1">
      <c r="A6" s="30"/>
      <c r="B6" s="579" t="str">
        <f>IF(DATA!F2="","Employer Agreement # _______________________","Employer Agreement # "&amp;IF(DATA!$F$2="","",RIGHT(DATA!$F$3,2)&amp;"-"&amp;UPPER(DATA!$F$4)&amp;"-"&amp;DATA!$F$2))</f>
        <v>Employer Agreement # _______________________</v>
      </c>
      <c r="C6" s="579"/>
      <c r="D6" s="579"/>
      <c r="E6" s="579"/>
      <c r="F6" s="579"/>
      <c r="G6" s="579"/>
      <c r="H6" s="579"/>
      <c r="I6" s="579"/>
      <c r="J6" s="579"/>
      <c r="K6" s="579"/>
      <c r="L6" s="579"/>
      <c r="M6" s="579"/>
      <c r="N6" s="579"/>
      <c r="O6" s="579"/>
      <c r="P6" s="579"/>
      <c r="Q6" s="579"/>
      <c r="R6" s="579"/>
      <c r="S6" s="579"/>
      <c r="T6" s="579"/>
      <c r="U6" s="579"/>
      <c r="V6" s="579"/>
      <c r="W6" s="579"/>
      <c r="X6" s="579"/>
      <c r="Y6" s="579"/>
      <c r="Z6" s="579"/>
      <c r="AA6" s="98"/>
    </row>
    <row r="7" spans="1:27" ht="9.75" customHeight="1" thickTop="1" thickBot="1">
      <c r="A7" s="30"/>
      <c r="B7" s="147"/>
      <c r="C7" s="147"/>
      <c r="D7" s="148"/>
      <c r="E7" s="148"/>
      <c r="F7" s="149"/>
      <c r="G7" s="149"/>
      <c r="H7" s="149"/>
      <c r="I7" s="149"/>
      <c r="J7" s="149"/>
      <c r="K7" s="149"/>
      <c r="L7" s="149"/>
      <c r="M7" s="149"/>
      <c r="N7" s="149"/>
      <c r="O7" s="149"/>
      <c r="P7" s="149"/>
      <c r="Q7" s="149"/>
      <c r="R7" s="149"/>
      <c r="S7" s="149"/>
      <c r="T7" s="149"/>
      <c r="U7" s="149"/>
      <c r="V7" s="149"/>
      <c r="W7" s="149"/>
      <c r="X7" s="149"/>
      <c r="Y7" s="149"/>
      <c r="Z7" s="149"/>
      <c r="AA7" s="31"/>
    </row>
    <row r="8" spans="1:27" ht="22" customHeight="1" thickTop="1" thickBot="1">
      <c r="A8" s="30"/>
      <c r="B8" s="150" t="s">
        <v>382</v>
      </c>
      <c r="C8" s="150"/>
      <c r="D8" s="150"/>
      <c r="E8" s="150"/>
      <c r="F8" s="151"/>
      <c r="G8" s="151"/>
      <c r="H8" s="151"/>
      <c r="I8" s="151"/>
      <c r="J8" s="151"/>
      <c r="K8" s="151"/>
      <c r="L8" s="151"/>
      <c r="M8" s="151"/>
      <c r="N8" s="152"/>
      <c r="O8" s="152"/>
      <c r="P8" s="152"/>
      <c r="Q8" s="152"/>
      <c r="R8" s="152"/>
      <c r="S8" s="152"/>
      <c r="T8" s="153" t="s">
        <v>324</v>
      </c>
      <c r="U8" s="512" t="str">
        <f>IF(L42="","",L42)</f>
        <v/>
      </c>
      <c r="V8" s="513"/>
      <c r="W8" s="513"/>
      <c r="X8" s="513"/>
      <c r="Y8" s="513"/>
      <c r="Z8" s="514"/>
      <c r="AA8" s="70"/>
    </row>
    <row r="9" spans="1:27" ht="5.25" customHeight="1" thickTop="1" thickBot="1">
      <c r="A9" s="30"/>
      <c r="B9" s="154"/>
      <c r="C9" s="154"/>
      <c r="D9" s="155"/>
      <c r="E9" s="155"/>
      <c r="F9" s="156"/>
      <c r="G9" s="156"/>
      <c r="H9" s="156"/>
      <c r="I9" s="156"/>
      <c r="J9" s="156"/>
      <c r="K9" s="156"/>
      <c r="L9" s="156"/>
      <c r="M9" s="156"/>
      <c r="N9" s="156"/>
      <c r="O9" s="156"/>
      <c r="P9" s="156"/>
      <c r="Q9" s="156"/>
      <c r="R9" s="156"/>
      <c r="S9" s="515"/>
      <c r="T9" s="516"/>
      <c r="U9" s="516"/>
      <c r="V9" s="516"/>
      <c r="W9" s="516"/>
      <c r="X9" s="516"/>
      <c r="Y9" s="516"/>
      <c r="Z9" s="517"/>
      <c r="AA9" s="233"/>
    </row>
    <row r="10" spans="1:27" ht="24" thickTop="1">
      <c r="A10" s="30"/>
      <c r="B10" s="518" t="s">
        <v>340</v>
      </c>
      <c r="C10" s="519"/>
      <c r="D10" s="519"/>
      <c r="E10" s="519"/>
      <c r="F10" s="519"/>
      <c r="G10" s="519"/>
      <c r="H10" s="519"/>
      <c r="I10" s="519"/>
      <c r="J10" s="519"/>
      <c r="K10" s="519"/>
      <c r="L10" s="519"/>
      <c r="M10" s="519"/>
      <c r="N10" s="520"/>
      <c r="O10" s="530" t="s">
        <v>225</v>
      </c>
      <c r="P10" s="519"/>
      <c r="Q10" s="519"/>
      <c r="R10" s="519"/>
      <c r="S10" s="519"/>
      <c r="T10" s="519"/>
      <c r="U10" s="519"/>
      <c r="V10" s="519"/>
      <c r="W10" s="519"/>
      <c r="X10" s="519"/>
      <c r="Y10" s="519"/>
      <c r="Z10" s="531"/>
      <c r="AA10" s="99"/>
    </row>
    <row r="11" spans="1:27" ht="15">
      <c r="A11" s="30"/>
      <c r="B11" s="521" t="s">
        <v>341</v>
      </c>
      <c r="C11" s="522"/>
      <c r="D11" s="523"/>
      <c r="E11" s="524" t="str">
        <f>IF(DATA!F5="","",DATA!F5)</f>
        <v/>
      </c>
      <c r="F11" s="525"/>
      <c r="G11" s="525"/>
      <c r="H11" s="525"/>
      <c r="I11" s="525"/>
      <c r="J11" s="525"/>
      <c r="K11" s="525"/>
      <c r="L11" s="525"/>
      <c r="M11" s="525"/>
      <c r="N11" s="527"/>
      <c r="O11" s="528" t="s">
        <v>341</v>
      </c>
      <c r="P11" s="529"/>
      <c r="Q11" s="524" t="str">
        <f>IF(DATA!F15="","",DATA!F15)</f>
        <v/>
      </c>
      <c r="R11" s="525"/>
      <c r="S11" s="525"/>
      <c r="T11" s="525"/>
      <c r="U11" s="525"/>
      <c r="V11" s="525"/>
      <c r="W11" s="525"/>
      <c r="X11" s="525"/>
      <c r="Y11" s="525"/>
      <c r="Z11" s="526"/>
      <c r="AA11" s="71"/>
    </row>
    <row r="12" spans="1:27">
      <c r="A12" s="30"/>
      <c r="B12" s="580" t="s">
        <v>158</v>
      </c>
      <c r="C12" s="534"/>
      <c r="D12" s="581"/>
      <c r="E12" s="539" t="str">
        <f>IF(DATA!F6="","",DATA!F6&amp;", "&amp;DATA!F7&amp;", "&amp;DATA!F8&amp;" "&amp;DATA!F9)</f>
        <v/>
      </c>
      <c r="F12" s="540"/>
      <c r="G12" s="540"/>
      <c r="H12" s="540"/>
      <c r="I12" s="540"/>
      <c r="J12" s="540"/>
      <c r="K12" s="540"/>
      <c r="L12" s="540"/>
      <c r="M12" s="540"/>
      <c r="N12" s="585"/>
      <c r="O12" s="533" t="s">
        <v>158</v>
      </c>
      <c r="P12" s="534"/>
      <c r="Q12" s="539" t="str">
        <f>IF(DATA!F17="","",DATA!F17&amp;", "&amp;DATA!F18&amp;", "&amp;DATA!F19&amp;" "&amp;DATA!F20)</f>
        <v/>
      </c>
      <c r="R12" s="540"/>
      <c r="S12" s="540"/>
      <c r="T12" s="540"/>
      <c r="U12" s="540"/>
      <c r="V12" s="540"/>
      <c r="W12" s="540"/>
      <c r="X12" s="540"/>
      <c r="Y12" s="540"/>
      <c r="Z12" s="541"/>
      <c r="AA12" s="70"/>
    </row>
    <row r="13" spans="1:27">
      <c r="A13" s="30"/>
      <c r="B13" s="580" t="s">
        <v>226</v>
      </c>
      <c r="C13" s="534"/>
      <c r="D13" s="581"/>
      <c r="E13" s="499" t="str">
        <f>IF(DATA!F12="","",DATA!F12)</f>
        <v/>
      </c>
      <c r="F13" s="500"/>
      <c r="G13" s="500"/>
      <c r="H13" s="500"/>
      <c r="I13" s="500"/>
      <c r="J13" s="500"/>
      <c r="K13" s="500"/>
      <c r="L13" s="500"/>
      <c r="M13" s="500"/>
      <c r="N13" s="501"/>
      <c r="O13" s="533" t="s">
        <v>226</v>
      </c>
      <c r="P13" s="534"/>
      <c r="Q13" s="542" t="str">
        <f>IF(DATA!F34="","",DATA!F34)</f>
        <v/>
      </c>
      <c r="R13" s="543"/>
      <c r="S13" s="543"/>
      <c r="T13" s="543"/>
      <c r="U13" s="543"/>
      <c r="V13" s="543"/>
      <c r="W13" s="543"/>
      <c r="X13" s="543"/>
      <c r="Y13" s="543"/>
      <c r="Z13" s="544"/>
      <c r="AA13" s="70"/>
    </row>
    <row r="14" spans="1:27">
      <c r="A14" s="30"/>
      <c r="B14" s="580" t="s">
        <v>227</v>
      </c>
      <c r="C14" s="534"/>
      <c r="D14" s="581"/>
      <c r="E14" s="499" t="str">
        <f>IF(DATA!F13="","",DATA!F13)</f>
        <v/>
      </c>
      <c r="F14" s="500"/>
      <c r="G14" s="500"/>
      <c r="H14" s="500"/>
      <c r="I14" s="500"/>
      <c r="J14" s="500"/>
      <c r="K14" s="500"/>
      <c r="L14" s="500"/>
      <c r="M14" s="500"/>
      <c r="N14" s="501"/>
      <c r="O14" s="533" t="s">
        <v>227</v>
      </c>
      <c r="P14" s="534"/>
      <c r="Q14" s="542" t="str">
        <f>IF(DATA!F35="","",DATA!F35)</f>
        <v/>
      </c>
      <c r="R14" s="543"/>
      <c r="S14" s="543"/>
      <c r="T14" s="543"/>
      <c r="U14" s="543"/>
      <c r="V14" s="543"/>
      <c r="W14" s="543"/>
      <c r="X14" s="543"/>
      <c r="Y14" s="543"/>
      <c r="Z14" s="544"/>
      <c r="AA14" s="70"/>
    </row>
    <row r="15" spans="1:27" ht="15" thickBot="1">
      <c r="A15" s="30"/>
      <c r="B15" s="583" t="s">
        <v>228</v>
      </c>
      <c r="C15" s="546"/>
      <c r="D15" s="584"/>
      <c r="E15" s="561" t="str">
        <f>IF(DATA!F14="","",DATA!F14)</f>
        <v/>
      </c>
      <c r="F15" s="562"/>
      <c r="G15" s="562"/>
      <c r="H15" s="562"/>
      <c r="I15" s="562"/>
      <c r="J15" s="562"/>
      <c r="K15" s="562"/>
      <c r="L15" s="562"/>
      <c r="M15" s="562"/>
      <c r="N15" s="563"/>
      <c r="O15" s="545" t="s">
        <v>228</v>
      </c>
      <c r="P15" s="546"/>
      <c r="Q15" s="547" t="str">
        <f>IF(DATA!F36="","",DATA!F36)</f>
        <v/>
      </c>
      <c r="R15" s="548"/>
      <c r="S15" s="548"/>
      <c r="T15" s="548"/>
      <c r="U15" s="548"/>
      <c r="V15" s="548"/>
      <c r="W15" s="548"/>
      <c r="X15" s="548"/>
      <c r="Y15" s="548"/>
      <c r="Z15" s="549"/>
      <c r="AA15" s="70"/>
    </row>
    <row r="16" spans="1:27" ht="24" thickTop="1">
      <c r="A16" s="30"/>
      <c r="B16" s="215" t="s">
        <v>229</v>
      </c>
      <c r="C16" s="216"/>
      <c r="D16" s="216"/>
      <c r="E16" s="216"/>
      <c r="F16" s="216"/>
      <c r="G16" s="225" t="s">
        <v>230</v>
      </c>
      <c r="H16" s="226"/>
      <c r="I16" s="226"/>
      <c r="J16" s="226"/>
      <c r="K16" s="226"/>
      <c r="L16" s="225" t="s">
        <v>230</v>
      </c>
      <c r="M16" s="226"/>
      <c r="N16" s="226"/>
      <c r="O16" s="226"/>
      <c r="P16" s="226"/>
      <c r="Q16" s="225" t="s">
        <v>230</v>
      </c>
      <c r="R16" s="226"/>
      <c r="S16" s="226"/>
      <c r="T16" s="226"/>
      <c r="U16" s="226"/>
      <c r="V16" s="227" t="s">
        <v>231</v>
      </c>
      <c r="W16" s="228"/>
      <c r="X16" s="228"/>
      <c r="Y16" s="228"/>
      <c r="Z16" s="229"/>
      <c r="AA16" s="72"/>
    </row>
    <row r="17" spans="1:27" ht="54" customHeight="1">
      <c r="A17" s="30"/>
      <c r="B17" s="575"/>
      <c r="C17" s="576"/>
      <c r="D17" s="576"/>
      <c r="E17" s="576"/>
      <c r="F17" s="577"/>
      <c r="G17" s="582"/>
      <c r="H17" s="576"/>
      <c r="I17" s="576"/>
      <c r="J17" s="576"/>
      <c r="K17" s="577"/>
      <c r="L17" s="586"/>
      <c r="M17" s="587"/>
      <c r="N17" s="587"/>
      <c r="O17" s="587"/>
      <c r="P17" s="588"/>
      <c r="Q17" s="217"/>
      <c r="R17" s="217"/>
      <c r="S17" s="217"/>
      <c r="T17" s="217"/>
      <c r="U17" s="220"/>
      <c r="V17" s="219"/>
      <c r="W17" s="217"/>
      <c r="X17" s="217"/>
      <c r="Y17" s="217"/>
      <c r="Z17" s="218"/>
      <c r="AA17" s="73"/>
    </row>
    <row r="18" spans="1:27" ht="15" thickBot="1">
      <c r="A18" s="30"/>
      <c r="B18" s="578" t="s">
        <v>429</v>
      </c>
      <c r="C18" s="573"/>
      <c r="D18" s="573"/>
      <c r="E18" s="573"/>
      <c r="F18" s="230" t="s">
        <v>232</v>
      </c>
      <c r="G18" s="572" t="s">
        <v>423</v>
      </c>
      <c r="H18" s="573"/>
      <c r="I18" s="573"/>
      <c r="J18" s="573"/>
      <c r="K18" s="230" t="s">
        <v>232</v>
      </c>
      <c r="L18" s="570" t="s">
        <v>430</v>
      </c>
      <c r="M18" s="571"/>
      <c r="N18" s="571"/>
      <c r="O18" s="571"/>
      <c r="P18" s="231" t="s">
        <v>232</v>
      </c>
      <c r="Q18" s="537" t="s">
        <v>238</v>
      </c>
      <c r="R18" s="538"/>
      <c r="S18" s="538"/>
      <c r="T18" s="538"/>
      <c r="U18" s="221" t="s">
        <v>232</v>
      </c>
      <c r="V18" s="535" t="s">
        <v>238</v>
      </c>
      <c r="W18" s="536"/>
      <c r="X18" s="536"/>
      <c r="Y18" s="536"/>
      <c r="Z18" s="232" t="s">
        <v>232</v>
      </c>
      <c r="AA18" s="74"/>
    </row>
    <row r="19" spans="1:27" ht="40" customHeight="1" thickTop="1">
      <c r="A19" s="30"/>
      <c r="B19" s="484" t="s">
        <v>242</v>
      </c>
      <c r="C19" s="485"/>
      <c r="D19" s="485"/>
      <c r="E19" s="485"/>
      <c r="F19" s="486"/>
      <c r="G19" s="564" t="s">
        <v>422</v>
      </c>
      <c r="H19" s="565"/>
      <c r="I19" s="564" t="s">
        <v>243</v>
      </c>
      <c r="J19" s="565"/>
      <c r="K19" s="564" t="s">
        <v>244</v>
      </c>
      <c r="L19" s="565"/>
      <c r="M19" s="564" t="s">
        <v>421</v>
      </c>
      <c r="N19" s="574"/>
      <c r="O19" s="478" t="s">
        <v>245</v>
      </c>
      <c r="P19" s="479"/>
      <c r="Q19" s="479"/>
      <c r="R19" s="479"/>
      <c r="S19" s="479"/>
      <c r="T19" s="479"/>
      <c r="U19" s="480"/>
      <c r="V19" s="490" t="s">
        <v>432</v>
      </c>
      <c r="W19" s="491"/>
      <c r="X19" s="492"/>
      <c r="Y19" s="553" t="s">
        <v>10</v>
      </c>
      <c r="Z19" s="554"/>
      <c r="AA19" s="73"/>
    </row>
    <row r="20" spans="1:27" ht="32.25" customHeight="1">
      <c r="A20" s="30"/>
      <c r="B20" s="487"/>
      <c r="C20" s="488"/>
      <c r="D20" s="488"/>
      <c r="E20" s="488"/>
      <c r="F20" s="489"/>
      <c r="G20" s="560"/>
      <c r="H20" s="489"/>
      <c r="I20" s="566"/>
      <c r="J20" s="567"/>
      <c r="K20" s="568" t="str">
        <f>IF(OR(I20="",O32="",O32=0,DATA!F50=""),"",I20+('SATO (1)'!O32/DATA!F50)*7)</f>
        <v/>
      </c>
      <c r="L20" s="569"/>
      <c r="M20" s="445"/>
      <c r="N20" s="446"/>
      <c r="O20" s="481"/>
      <c r="P20" s="482"/>
      <c r="Q20" s="482"/>
      <c r="R20" s="482"/>
      <c r="S20" s="482"/>
      <c r="T20" s="482"/>
      <c r="U20" s="483"/>
      <c r="V20" s="475" t="str">
        <f>IF(O32="","",(Y20*O32))</f>
        <v/>
      </c>
      <c r="W20" s="476"/>
      <c r="X20" s="477"/>
      <c r="Y20" s="555" t="str">
        <f>IF(U8="","",ROUNDDOWN(L47*L48,2))</f>
        <v/>
      </c>
      <c r="Z20" s="556"/>
      <c r="AA20" s="73"/>
    </row>
    <row r="21" spans="1:27" ht="21.5" customHeight="1" thickBot="1">
      <c r="A21" s="30"/>
      <c r="B21" s="496" t="s">
        <v>246</v>
      </c>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8"/>
      <c r="AA21" s="73"/>
    </row>
    <row r="22" spans="1:27" ht="30" customHeight="1" thickTop="1" thickBot="1">
      <c r="A22" s="30"/>
      <c r="B22" s="552" t="s">
        <v>234</v>
      </c>
      <c r="C22" s="494"/>
      <c r="D22" s="494"/>
      <c r="E22" s="494"/>
      <c r="F22" s="494"/>
      <c r="G22" s="494"/>
      <c r="H22" s="495"/>
      <c r="I22" s="493" t="s">
        <v>233</v>
      </c>
      <c r="J22" s="494"/>
      <c r="K22" s="494"/>
      <c r="L22" s="495"/>
      <c r="M22" s="503" t="s">
        <v>239</v>
      </c>
      <c r="N22" s="504"/>
      <c r="O22" s="503" t="s">
        <v>240</v>
      </c>
      <c r="P22" s="504"/>
      <c r="Q22" s="493" t="s">
        <v>235</v>
      </c>
      <c r="R22" s="494"/>
      <c r="S22" s="494"/>
      <c r="T22" s="495"/>
      <c r="U22" s="493" t="s">
        <v>236</v>
      </c>
      <c r="V22" s="494"/>
      <c r="W22" s="494"/>
      <c r="X22" s="559"/>
      <c r="Y22" s="557" t="s">
        <v>241</v>
      </c>
      <c r="Z22" s="558"/>
      <c r="AA22" s="73"/>
    </row>
    <row r="23" spans="1:27" ht="108.5" customHeight="1" thickTop="1" thickBot="1">
      <c r="A23" s="30"/>
      <c r="B23" s="168">
        <v>1</v>
      </c>
      <c r="C23" s="472" t="str">
        <f>IF(L57="","",L57)</f>
        <v/>
      </c>
      <c r="D23" s="473"/>
      <c r="E23" s="473"/>
      <c r="F23" s="473"/>
      <c r="G23" s="473"/>
      <c r="H23" s="474"/>
      <c r="I23" s="469"/>
      <c r="J23" s="470"/>
      <c r="K23" s="470"/>
      <c r="L23" s="471"/>
      <c r="M23" s="550">
        <f>IF(L60="","",L60)</f>
        <v>0</v>
      </c>
      <c r="N23" s="551"/>
      <c r="O23" s="510"/>
      <c r="P23" s="511"/>
      <c r="Q23" s="472" t="str">
        <f>IF(L58="","",L58)</f>
        <v/>
      </c>
      <c r="R23" s="473"/>
      <c r="S23" s="473"/>
      <c r="T23" s="474"/>
      <c r="U23" s="472" t="str">
        <f>IF(L59="","",L59)</f>
        <v/>
      </c>
      <c r="V23" s="473"/>
      <c r="W23" s="473"/>
      <c r="X23" s="532"/>
      <c r="Y23" s="456"/>
      <c r="Z23" s="457"/>
      <c r="AA23" s="70"/>
    </row>
    <row r="24" spans="1:27" ht="100" customHeight="1" thickTop="1" thickBot="1">
      <c r="A24" s="30"/>
      <c r="B24" s="168">
        <v>2</v>
      </c>
      <c r="C24" s="472" t="str">
        <f>IF(L61="","",L61)</f>
        <v/>
      </c>
      <c r="D24" s="473"/>
      <c r="E24" s="473"/>
      <c r="F24" s="473"/>
      <c r="G24" s="473"/>
      <c r="H24" s="474"/>
      <c r="I24" s="469"/>
      <c r="J24" s="470"/>
      <c r="K24" s="470"/>
      <c r="L24" s="471"/>
      <c r="M24" s="550">
        <f>IF(L64="","",L64)</f>
        <v>0</v>
      </c>
      <c r="N24" s="551"/>
      <c r="O24" s="510"/>
      <c r="P24" s="511"/>
      <c r="Q24" s="472" t="str">
        <f>IF(L62="","",L62)</f>
        <v/>
      </c>
      <c r="R24" s="473"/>
      <c r="S24" s="473"/>
      <c r="T24" s="474"/>
      <c r="U24" s="472" t="str">
        <f>IF(L63="","",L63)</f>
        <v/>
      </c>
      <c r="V24" s="473"/>
      <c r="W24" s="473"/>
      <c r="X24" s="532"/>
      <c r="Y24" s="456"/>
      <c r="Z24" s="457"/>
      <c r="AA24" s="70"/>
    </row>
    <row r="25" spans="1:27" ht="100" customHeight="1" thickTop="1" thickBot="1">
      <c r="A25" s="30"/>
      <c r="B25" s="168">
        <v>3</v>
      </c>
      <c r="C25" s="472" t="str">
        <f>IF(L65="","",L65)</f>
        <v/>
      </c>
      <c r="D25" s="473"/>
      <c r="E25" s="473"/>
      <c r="F25" s="473"/>
      <c r="G25" s="473"/>
      <c r="H25" s="474"/>
      <c r="I25" s="469"/>
      <c r="J25" s="470"/>
      <c r="K25" s="470"/>
      <c r="L25" s="471"/>
      <c r="M25" s="550">
        <f>IF(L68="","",L68)</f>
        <v>0</v>
      </c>
      <c r="N25" s="551"/>
      <c r="O25" s="510"/>
      <c r="P25" s="511"/>
      <c r="Q25" s="472" t="str">
        <f>IF(L66="","",L66)</f>
        <v/>
      </c>
      <c r="R25" s="473"/>
      <c r="S25" s="473"/>
      <c r="T25" s="474"/>
      <c r="U25" s="472" t="str">
        <f>IF(L67="","",L67)</f>
        <v/>
      </c>
      <c r="V25" s="473"/>
      <c r="W25" s="473"/>
      <c r="X25" s="532"/>
      <c r="Y25" s="456"/>
      <c r="Z25" s="457"/>
      <c r="AA25" s="70"/>
    </row>
    <row r="26" spans="1:27" ht="100" customHeight="1" thickTop="1" thickBot="1">
      <c r="A26" s="30"/>
      <c r="B26" s="168">
        <v>4</v>
      </c>
      <c r="C26" s="472" t="str">
        <f>IF(L69="","",L69)</f>
        <v/>
      </c>
      <c r="D26" s="473"/>
      <c r="E26" s="473"/>
      <c r="F26" s="473"/>
      <c r="G26" s="473"/>
      <c r="H26" s="474"/>
      <c r="I26" s="469"/>
      <c r="J26" s="470"/>
      <c r="K26" s="470"/>
      <c r="L26" s="471"/>
      <c r="M26" s="550">
        <f>IF(L72="","",L72)</f>
        <v>0</v>
      </c>
      <c r="N26" s="551"/>
      <c r="O26" s="510"/>
      <c r="P26" s="511"/>
      <c r="Q26" s="472" t="str">
        <f>IF(L70="","",L70)</f>
        <v/>
      </c>
      <c r="R26" s="473"/>
      <c r="S26" s="473"/>
      <c r="T26" s="474"/>
      <c r="U26" s="472" t="str">
        <f>IF(L71="","",L71)</f>
        <v/>
      </c>
      <c r="V26" s="473"/>
      <c r="W26" s="473"/>
      <c r="X26" s="532"/>
      <c r="Y26" s="456"/>
      <c r="Z26" s="457"/>
      <c r="AA26" s="70"/>
    </row>
    <row r="27" spans="1:27" ht="100" customHeight="1" thickTop="1" thickBot="1">
      <c r="A27" s="30"/>
      <c r="B27" s="168">
        <v>5</v>
      </c>
      <c r="C27" s="472" t="str">
        <f>IF(L73="","",L73)</f>
        <v/>
      </c>
      <c r="D27" s="473"/>
      <c r="E27" s="473"/>
      <c r="F27" s="473"/>
      <c r="G27" s="473"/>
      <c r="H27" s="474"/>
      <c r="I27" s="469"/>
      <c r="J27" s="470"/>
      <c r="K27" s="470"/>
      <c r="L27" s="471"/>
      <c r="M27" s="550">
        <f>IF(L76="","",L76)</f>
        <v>0</v>
      </c>
      <c r="N27" s="551"/>
      <c r="O27" s="510"/>
      <c r="P27" s="511"/>
      <c r="Q27" s="472" t="str">
        <f>IF(L74="","",L74)</f>
        <v/>
      </c>
      <c r="R27" s="473"/>
      <c r="S27" s="473"/>
      <c r="T27" s="474"/>
      <c r="U27" s="472" t="str">
        <f>IF(L75="","",L75)</f>
        <v/>
      </c>
      <c r="V27" s="473"/>
      <c r="W27" s="473"/>
      <c r="X27" s="532"/>
      <c r="Y27" s="456"/>
      <c r="Z27" s="457"/>
      <c r="AA27" s="70"/>
    </row>
    <row r="28" spans="1:27" ht="100" customHeight="1" thickTop="1" thickBot="1">
      <c r="A28" s="30"/>
      <c r="B28" s="168">
        <v>6</v>
      </c>
      <c r="C28" s="472" t="str">
        <f>IF(L77="","",L77)</f>
        <v/>
      </c>
      <c r="D28" s="473"/>
      <c r="E28" s="473"/>
      <c r="F28" s="473"/>
      <c r="G28" s="473"/>
      <c r="H28" s="474"/>
      <c r="I28" s="469"/>
      <c r="J28" s="470"/>
      <c r="K28" s="470"/>
      <c r="L28" s="471"/>
      <c r="M28" s="550">
        <f>IF(L80="","",L80)</f>
        <v>0</v>
      </c>
      <c r="N28" s="551"/>
      <c r="O28" s="510"/>
      <c r="P28" s="511"/>
      <c r="Q28" s="472" t="str">
        <f>IF(L78="","",L78)</f>
        <v/>
      </c>
      <c r="R28" s="473"/>
      <c r="S28" s="473"/>
      <c r="T28" s="474"/>
      <c r="U28" s="472" t="str">
        <f>IF(L79="","",L79)</f>
        <v/>
      </c>
      <c r="V28" s="473"/>
      <c r="W28" s="473"/>
      <c r="X28" s="532"/>
      <c r="Y28" s="456"/>
      <c r="Z28" s="457"/>
      <c r="AA28" s="70"/>
    </row>
    <row r="29" spans="1:27" ht="100" customHeight="1" thickTop="1" thickBot="1">
      <c r="A29" s="30"/>
      <c r="B29" s="168">
        <v>7</v>
      </c>
      <c r="C29" s="472" t="str">
        <f>IF(L81="","",L81)</f>
        <v/>
      </c>
      <c r="D29" s="473"/>
      <c r="E29" s="473"/>
      <c r="F29" s="473"/>
      <c r="G29" s="473"/>
      <c r="H29" s="474"/>
      <c r="I29" s="469"/>
      <c r="J29" s="470"/>
      <c r="K29" s="470"/>
      <c r="L29" s="471"/>
      <c r="M29" s="550">
        <f>IF(L84="","",L84)</f>
        <v>0</v>
      </c>
      <c r="N29" s="551"/>
      <c r="O29" s="510"/>
      <c r="P29" s="511"/>
      <c r="Q29" s="472" t="str">
        <f>IF(L82="","",L82)</f>
        <v/>
      </c>
      <c r="R29" s="473"/>
      <c r="S29" s="473"/>
      <c r="T29" s="474"/>
      <c r="U29" s="472" t="str">
        <f>IF(L83="","",L83)</f>
        <v/>
      </c>
      <c r="V29" s="473"/>
      <c r="W29" s="473"/>
      <c r="X29" s="532"/>
      <c r="Y29" s="456"/>
      <c r="Z29" s="457"/>
      <c r="AA29" s="70"/>
    </row>
    <row r="30" spans="1:27" ht="100" customHeight="1" thickTop="1" thickBot="1">
      <c r="A30" s="30"/>
      <c r="B30" s="168">
        <v>8</v>
      </c>
      <c r="C30" s="472" t="str">
        <f>IF(L85="","",L85)</f>
        <v/>
      </c>
      <c r="D30" s="473"/>
      <c r="E30" s="473"/>
      <c r="F30" s="473"/>
      <c r="G30" s="473"/>
      <c r="H30" s="474"/>
      <c r="I30" s="469"/>
      <c r="J30" s="470"/>
      <c r="K30" s="470"/>
      <c r="L30" s="471"/>
      <c r="M30" s="550">
        <f>IF(L88="","",L88)</f>
        <v>0</v>
      </c>
      <c r="N30" s="551"/>
      <c r="O30" s="510"/>
      <c r="P30" s="511"/>
      <c r="Q30" s="472" t="str">
        <f>IF(L86="","",L86)</f>
        <v/>
      </c>
      <c r="R30" s="473"/>
      <c r="S30" s="473"/>
      <c r="T30" s="474"/>
      <c r="U30" s="472" t="str">
        <f>IF(L87="","",L87)</f>
        <v/>
      </c>
      <c r="V30" s="473"/>
      <c r="W30" s="473"/>
      <c r="X30" s="532"/>
      <c r="Y30" s="456"/>
      <c r="Z30" s="457"/>
      <c r="AA30" s="70"/>
    </row>
    <row r="31" spans="1:27" ht="100" customHeight="1" thickTop="1" thickBot="1">
      <c r="A31" s="30"/>
      <c r="B31" s="169">
        <v>9</v>
      </c>
      <c r="C31" s="466" t="str">
        <f>IF(L89="","",L89)</f>
        <v/>
      </c>
      <c r="D31" s="467"/>
      <c r="E31" s="467"/>
      <c r="F31" s="467"/>
      <c r="G31" s="467"/>
      <c r="H31" s="468"/>
      <c r="I31" s="505"/>
      <c r="J31" s="506"/>
      <c r="K31" s="506"/>
      <c r="L31" s="507"/>
      <c r="M31" s="592">
        <f>IF(L92="","",L92)</f>
        <v>0</v>
      </c>
      <c r="N31" s="593"/>
      <c r="O31" s="594"/>
      <c r="P31" s="595"/>
      <c r="Q31" s="466" t="str">
        <f>IF(L90="","",L90)</f>
        <v/>
      </c>
      <c r="R31" s="467"/>
      <c r="S31" s="467"/>
      <c r="T31" s="468"/>
      <c r="U31" s="466" t="str">
        <f>IF(L91="","",L91)</f>
        <v/>
      </c>
      <c r="V31" s="467"/>
      <c r="W31" s="467"/>
      <c r="X31" s="596"/>
      <c r="Y31" s="456"/>
      <c r="Z31" s="457"/>
      <c r="AA31" s="70"/>
    </row>
    <row r="32" spans="1:27" ht="55" customHeight="1" thickTop="1" thickBot="1">
      <c r="A32" s="30"/>
      <c r="B32" s="442" t="s">
        <v>237</v>
      </c>
      <c r="C32" s="443"/>
      <c r="D32" s="443"/>
      <c r="E32" s="443"/>
      <c r="F32" s="443"/>
      <c r="G32" s="443"/>
      <c r="H32" s="443"/>
      <c r="I32" s="443"/>
      <c r="J32" s="443"/>
      <c r="K32" s="443"/>
      <c r="L32" s="444"/>
      <c r="M32" s="508" t="str">
        <f>IF(L93="","",L93)</f>
        <v/>
      </c>
      <c r="N32" s="508"/>
      <c r="O32" s="509" t="str">
        <f>IF(O23="","",SUM(O23:O31))</f>
        <v/>
      </c>
      <c r="P32" s="509"/>
      <c r="Q32" s="463" t="s">
        <v>431</v>
      </c>
      <c r="R32" s="464"/>
      <c r="S32" s="464"/>
      <c r="T32" s="464"/>
      <c r="U32" s="464"/>
      <c r="V32" s="464"/>
      <c r="W32" s="464"/>
      <c r="X32" s="464"/>
      <c r="Y32" s="464"/>
      <c r="Z32" s="465"/>
      <c r="AA32" s="70"/>
    </row>
    <row r="33" spans="1:27" ht="33.5" customHeight="1" thickTop="1" thickBot="1">
      <c r="A33" s="30"/>
      <c r="B33" s="198" t="s">
        <v>376</v>
      </c>
      <c r="C33" s="214"/>
      <c r="D33" s="110"/>
      <c r="E33" s="110"/>
      <c r="F33" s="104"/>
      <c r="G33" s="104"/>
      <c r="H33" s="104"/>
      <c r="I33" s="104"/>
      <c r="J33" s="104"/>
      <c r="K33" s="104"/>
      <c r="L33" s="111"/>
      <c r="M33" s="111"/>
      <c r="N33" s="105"/>
      <c r="O33" s="461" t="str">
        <f>IF(O23="","",SUM(O23:P31))</f>
        <v/>
      </c>
      <c r="P33" s="462"/>
      <c r="Q33" s="106"/>
      <c r="R33" s="106"/>
      <c r="S33" s="104"/>
      <c r="T33" s="104"/>
      <c r="U33" s="104"/>
      <c r="V33" s="107" t="s">
        <v>377</v>
      </c>
      <c r="W33" s="589"/>
      <c r="X33" s="590"/>
      <c r="Y33" s="590"/>
      <c r="Z33" s="591"/>
      <c r="AA33" s="70"/>
    </row>
    <row r="34" spans="1:27" ht="30" customHeight="1" thickTop="1" thickBot="1">
      <c r="A34" s="30"/>
      <c r="B34" s="450" t="s">
        <v>378</v>
      </c>
      <c r="C34" s="451"/>
      <c r="D34" s="452"/>
      <c r="E34" s="452"/>
      <c r="F34" s="452"/>
      <c r="G34" s="458"/>
      <c r="H34" s="459"/>
      <c r="I34" s="459"/>
      <c r="J34" s="459"/>
      <c r="K34" s="459"/>
      <c r="L34" s="459"/>
      <c r="M34" s="459"/>
      <c r="N34" s="459"/>
      <c r="O34" s="459"/>
      <c r="P34" s="459"/>
      <c r="Q34" s="459"/>
      <c r="R34" s="459"/>
      <c r="S34" s="459"/>
      <c r="T34" s="459"/>
      <c r="U34" s="459"/>
      <c r="V34" s="459"/>
      <c r="W34" s="459"/>
      <c r="X34" s="459"/>
      <c r="Y34" s="459"/>
      <c r="Z34" s="460"/>
      <c r="AA34" s="70"/>
    </row>
    <row r="35" spans="1:27" ht="6" customHeight="1" thickTop="1">
      <c r="A35" s="30"/>
      <c r="B35" s="453"/>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5"/>
      <c r="AA35" s="70"/>
    </row>
    <row r="36" spans="1:27" ht="6" customHeight="1" thickBot="1">
      <c r="A36" s="30"/>
      <c r="B36" s="447"/>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9"/>
      <c r="AA36" s="70"/>
    </row>
    <row r="37" spans="1:27" ht="15" thickTop="1">
      <c r="A37" s="30"/>
      <c r="B37" s="30"/>
      <c r="C37" s="30"/>
      <c r="D37" s="70"/>
      <c r="E37" s="70"/>
      <c r="F37" s="70"/>
      <c r="G37" s="70"/>
      <c r="H37" s="70"/>
      <c r="I37" s="70"/>
      <c r="J37" s="70"/>
      <c r="K37" s="70"/>
      <c r="L37" s="70"/>
      <c r="M37" s="70"/>
      <c r="N37" s="70"/>
      <c r="O37" s="70"/>
      <c r="P37" s="70"/>
      <c r="Q37" s="70"/>
      <c r="R37" s="70"/>
      <c r="S37" s="70"/>
      <c r="T37" s="70"/>
      <c r="U37" s="70"/>
      <c r="V37" s="70"/>
      <c r="W37" s="70"/>
      <c r="X37" s="70"/>
      <c r="Y37" s="70"/>
      <c r="Z37" s="70"/>
      <c r="AA37" s="70"/>
    </row>
    <row r="38" spans="1:27" hidden="1"/>
    <row r="39" spans="1:27" hidden="1"/>
    <row r="40" spans="1:27" hidden="1"/>
    <row r="41" spans="1:27" hidden="1"/>
    <row r="42" spans="1:27" hidden="1">
      <c r="F42" s="118"/>
      <c r="G42" s="118"/>
      <c r="H42" s="118" t="s">
        <v>166</v>
      </c>
      <c r="I42" s="118"/>
      <c r="J42" s="145">
        <f>'JOB TITLE (1)'!D48</f>
        <v>43</v>
      </c>
      <c r="L42" t="str">
        <f>IF(VLOOKUP(J42,DATA!$C$2:$F$99,4,FALSE)="","",(VLOOKUP(J42,DATA!$C$2:$F$99,4,FALSE)))</f>
        <v/>
      </c>
    </row>
    <row r="43" spans="1:27" hidden="1">
      <c r="F43" s="118"/>
      <c r="G43" s="118"/>
      <c r="H43" s="118" t="s">
        <v>168</v>
      </c>
      <c r="I43" s="118"/>
      <c r="J43" s="121">
        <f>J42+1</f>
        <v>44</v>
      </c>
      <c r="L43" t="str">
        <f>IF(VLOOKUP(J43,DATA!$C$2:$F$99,4,FALSE)="","",(VLOOKUP(J43,DATA!$C$2:$F$99,4,FALSE)))</f>
        <v/>
      </c>
    </row>
    <row r="44" spans="1:27" hidden="1">
      <c r="F44" s="118"/>
      <c r="G44" s="118"/>
      <c r="H44" s="118" t="s">
        <v>369</v>
      </c>
      <c r="I44" s="118"/>
      <c r="J44" s="121">
        <f t="shared" ref="J44:J92" si="0">J43+1</f>
        <v>45</v>
      </c>
      <c r="K44" s="121"/>
      <c r="L44" t="str">
        <f>IF(VLOOKUP(J44,DATA!$C$2:$F$99,4,FALSE)="","",(VLOOKUP(J44,DATA!$C$2:$F$99,4,FALSE)))</f>
        <v/>
      </c>
    </row>
    <row r="45" spans="1:27" hidden="1">
      <c r="F45" s="118"/>
      <c r="G45" s="118"/>
      <c r="H45" s="118" t="s">
        <v>167</v>
      </c>
      <c r="I45" s="118"/>
      <c r="J45" s="121">
        <f t="shared" si="0"/>
        <v>46</v>
      </c>
      <c r="K45" s="121"/>
      <c r="L45" t="str">
        <f>IF(VLOOKUP(J45,DATA!$C$2:$F$99,4,FALSE)="","",(VLOOKUP(J45,DATA!$C$2:$F$99,4,FALSE)))</f>
        <v/>
      </c>
    </row>
    <row r="46" spans="1:27" hidden="1">
      <c r="F46" s="118"/>
      <c r="G46" s="118"/>
      <c r="H46" s="118" t="s">
        <v>368</v>
      </c>
      <c r="I46" s="118"/>
      <c r="J46" s="121">
        <f t="shared" si="0"/>
        <v>47</v>
      </c>
      <c r="K46" s="121"/>
      <c r="L46" t="str">
        <f>IF(VLOOKUP(J46,DATA!$C$2:$F$99,4,FALSE)="","",(VLOOKUP(J46,DATA!$C$2:$F$99,4,FALSE)))</f>
        <v/>
      </c>
    </row>
    <row r="47" spans="1:27" hidden="1">
      <c r="F47" s="118"/>
      <c r="G47" s="118"/>
      <c r="H47" s="118" t="s">
        <v>171</v>
      </c>
      <c r="I47" s="118"/>
      <c r="J47" s="121">
        <f t="shared" si="0"/>
        <v>48</v>
      </c>
      <c r="K47" s="121"/>
      <c r="L47" s="269" t="str">
        <f>IF(VLOOKUP(J47,DATA!$C$2:$F$99,4,FALSE)="","",(VLOOKUP(J47,DATA!$C$2:$F$99,4,FALSE)))</f>
        <v/>
      </c>
      <c r="M47" s="117"/>
    </row>
    <row r="48" spans="1:27" hidden="1">
      <c r="F48" s="118"/>
      <c r="G48" s="118"/>
      <c r="H48" s="118" t="s">
        <v>172</v>
      </c>
      <c r="I48" s="118"/>
      <c r="J48" s="121">
        <f t="shared" si="0"/>
        <v>49</v>
      </c>
      <c r="K48" s="121"/>
      <c r="L48" s="119" t="str">
        <f>IF(VLOOKUP(J48,DATA!$C$2:$F$99,4,FALSE)="","",(VLOOKUP(J48,DATA!$C$2:$F$99,4,FALSE)))</f>
        <v/>
      </c>
      <c r="M48" s="119"/>
    </row>
    <row r="49" spans="6:15" hidden="1">
      <c r="F49" s="118"/>
      <c r="G49" s="118"/>
      <c r="H49" s="118" t="s">
        <v>173</v>
      </c>
      <c r="I49" s="118"/>
      <c r="J49" s="121">
        <f t="shared" si="0"/>
        <v>50</v>
      </c>
      <c r="K49" s="121"/>
      <c r="L49" s="223" t="str">
        <f>IF(VLOOKUP(J49,DATA!$C$2:$F$99,4,FALSE)="","",(VLOOKUP(J49,DATA!$C$2:$F$99,4,FALSE)))</f>
        <v/>
      </c>
    </row>
    <row r="50" spans="6:15" hidden="1">
      <c r="F50" s="118"/>
      <c r="G50" s="118"/>
      <c r="H50" s="118" t="s">
        <v>170</v>
      </c>
      <c r="I50" s="118"/>
      <c r="J50" s="121">
        <f t="shared" si="0"/>
        <v>51</v>
      </c>
      <c r="K50" s="121"/>
      <c r="L50" s="222" t="str">
        <f>IF(VLOOKUP(J50,DATA!$C$2:$F$99,4,FALSE)="","",(VLOOKUP(J50,DATA!$C$2:$F$99,4,FALSE)))</f>
        <v/>
      </c>
    </row>
    <row r="51" spans="6:15" hidden="1">
      <c r="F51" s="118"/>
      <c r="G51" s="118"/>
      <c r="H51" s="118" t="s">
        <v>174</v>
      </c>
      <c r="I51" s="118"/>
      <c r="J51" s="121">
        <f t="shared" si="0"/>
        <v>52</v>
      </c>
      <c r="K51" s="121"/>
      <c r="L51" t="str">
        <f>IF(VLOOKUP(J51,DATA!$C$2:$F$99,4,FALSE)="","",(VLOOKUP(J51,DATA!$C$2:$F$99,4,FALSE)))</f>
        <v/>
      </c>
    </row>
    <row r="52" spans="6:15" hidden="1">
      <c r="F52" s="118"/>
      <c r="G52" s="118"/>
      <c r="H52" s="118" t="s">
        <v>175</v>
      </c>
      <c r="I52" s="118"/>
      <c r="J52" s="121">
        <f t="shared" si="0"/>
        <v>53</v>
      </c>
      <c r="K52" s="121"/>
      <c r="L52" t="str">
        <f>IF(VLOOKUP(J52,DATA!$C$2:$F$99,4,FALSE)="","",(VLOOKUP(J52,DATA!$C$2:$F$99,4,FALSE)))</f>
        <v/>
      </c>
    </row>
    <row r="53" spans="6:15" hidden="1">
      <c r="F53" s="118"/>
      <c r="G53" s="118"/>
      <c r="H53" s="118" t="s">
        <v>176</v>
      </c>
      <c r="I53" s="118"/>
      <c r="J53" s="121">
        <f t="shared" si="0"/>
        <v>54</v>
      </c>
      <c r="K53" s="121"/>
      <c r="L53" t="str">
        <f>IF(VLOOKUP(J53,DATA!$C$2:$F$99,4,FALSE)="","",(VLOOKUP(J53,DATA!$C$2:$F$99,4,FALSE)))</f>
        <v/>
      </c>
    </row>
    <row r="54" spans="6:15" hidden="1">
      <c r="F54" s="118"/>
      <c r="G54" s="118"/>
      <c r="H54" s="118" t="s">
        <v>177</v>
      </c>
      <c r="I54" s="118"/>
      <c r="J54" s="121">
        <f t="shared" si="0"/>
        <v>55</v>
      </c>
      <c r="K54" s="121"/>
      <c r="L54" s="502" t="str">
        <f>IF(VLOOKUP(J54,DATA!$C$2:$F$99,4,FALSE)="","",(VLOOKUP(J54,DATA!$C$2:$F$99,4,FALSE)))</f>
        <v/>
      </c>
      <c r="M54" s="502"/>
      <c r="N54" s="502"/>
      <c r="O54" s="502"/>
    </row>
    <row r="55" spans="6:15" hidden="1">
      <c r="F55" s="118"/>
      <c r="G55" s="118"/>
      <c r="H55" s="118" t="s">
        <v>178</v>
      </c>
      <c r="I55" s="118"/>
      <c r="J55" s="121">
        <f t="shared" si="0"/>
        <v>56</v>
      </c>
      <c r="K55" s="121"/>
      <c r="L55" t="str">
        <f>IF(VLOOKUP(J55,DATA!$C$2:$F$99,4,FALSE)="","",(VLOOKUP(J55,DATA!$C$2:$F$99,4,FALSE)))</f>
        <v/>
      </c>
    </row>
    <row r="56" spans="6:15" hidden="1">
      <c r="F56" s="118"/>
      <c r="G56" s="118"/>
      <c r="H56" s="118" t="s">
        <v>179</v>
      </c>
      <c r="I56" s="118"/>
      <c r="J56" s="121">
        <f t="shared" si="0"/>
        <v>57</v>
      </c>
      <c r="K56" s="121"/>
      <c r="L56" t="str">
        <f>IF(VLOOKUP(J56,DATA!$C$2:$F$99,4,FALSE)="","",(VLOOKUP(J56,DATA!$C$2:$F$99,4,FALSE)))</f>
        <v/>
      </c>
    </row>
    <row r="57" spans="6:15" hidden="1">
      <c r="F57" s="118"/>
      <c r="G57" s="118"/>
      <c r="H57" s="118" t="s">
        <v>185</v>
      </c>
      <c r="I57" s="118"/>
      <c r="J57" s="121">
        <f t="shared" si="0"/>
        <v>58</v>
      </c>
      <c r="K57" s="121"/>
      <c r="L57" t="str">
        <f>IF(VLOOKUP(J57,DATA!$C$2:$F$99,4,FALSE)="","",(VLOOKUP(J57,DATA!$C$2:$F$99,4,FALSE)))</f>
        <v/>
      </c>
    </row>
    <row r="58" spans="6:15" hidden="1">
      <c r="F58" s="118"/>
      <c r="G58" s="118"/>
      <c r="H58" s="118" t="s">
        <v>182</v>
      </c>
      <c r="I58" s="118"/>
      <c r="J58" s="121">
        <f t="shared" si="0"/>
        <v>59</v>
      </c>
      <c r="K58" s="121"/>
      <c r="L58" t="str">
        <f>IF(VLOOKUP(J58,DATA!$C$2:$F$99,4,FALSE)="","",(VLOOKUP(J58,DATA!$C$2:$F$99,4,FALSE)))</f>
        <v/>
      </c>
    </row>
    <row r="59" spans="6:15" hidden="1">
      <c r="F59" s="118"/>
      <c r="G59" s="118"/>
      <c r="H59" s="118" t="s">
        <v>183</v>
      </c>
      <c r="I59" s="118"/>
      <c r="J59" s="121">
        <f t="shared" si="0"/>
        <v>60</v>
      </c>
      <c r="K59" s="121"/>
      <c r="L59" t="str">
        <f>IF(VLOOKUP(J59,DATA!$C$2:$F$99,4,FALSE)="","",(VLOOKUP(J59,DATA!$C$2:$F$99,4,FALSE)))</f>
        <v/>
      </c>
    </row>
    <row r="60" spans="6:15" hidden="1">
      <c r="F60" s="118"/>
      <c r="G60" s="118"/>
      <c r="H60" s="118" t="s">
        <v>184</v>
      </c>
      <c r="I60" s="118"/>
      <c r="J60" s="121">
        <f t="shared" si="0"/>
        <v>61</v>
      </c>
      <c r="K60" s="121"/>
      <c r="L60" s="223">
        <f>IF(VLOOKUP(J60,DATA!$C$2:$F$99,4,FALSE)="",0,(VLOOKUP(J60,DATA!$C$2:$F$99,4,FALSE)))</f>
        <v>0</v>
      </c>
    </row>
    <row r="61" spans="6:15" hidden="1">
      <c r="F61" s="118"/>
      <c r="G61" s="118"/>
      <c r="H61" s="118" t="s">
        <v>186</v>
      </c>
      <c r="I61" s="118"/>
      <c r="J61" s="121">
        <f t="shared" si="0"/>
        <v>62</v>
      </c>
      <c r="K61" s="121"/>
      <c r="L61" t="str">
        <f>IF(VLOOKUP(J61,DATA!$C$2:$F$99,4,FALSE)="","",(VLOOKUP(J61,DATA!$C$2:$F$99,4,FALSE)))</f>
        <v/>
      </c>
    </row>
    <row r="62" spans="6:15" hidden="1">
      <c r="F62" s="118"/>
      <c r="G62" s="118"/>
      <c r="H62" s="118" t="s">
        <v>187</v>
      </c>
      <c r="I62" s="118"/>
      <c r="J62" s="121">
        <f t="shared" si="0"/>
        <v>63</v>
      </c>
      <c r="K62" s="121"/>
      <c r="L62" t="str">
        <f>IF(VLOOKUP(J62,DATA!$C$2:$F$99,4,FALSE)="","",(VLOOKUP(J62,DATA!$C$2:$F$99,4,FALSE)))</f>
        <v/>
      </c>
    </row>
    <row r="63" spans="6:15" hidden="1">
      <c r="F63" s="118"/>
      <c r="G63" s="118"/>
      <c r="H63" s="118" t="s">
        <v>188</v>
      </c>
      <c r="I63" s="118"/>
      <c r="J63" s="121">
        <f t="shared" si="0"/>
        <v>64</v>
      </c>
      <c r="K63" s="121"/>
      <c r="L63" t="str">
        <f>IF(VLOOKUP(J63,DATA!$C$2:$F$99,4,FALSE)="","",(VLOOKUP(J63,DATA!$C$2:$F$99,4,FALSE)))</f>
        <v/>
      </c>
    </row>
    <row r="64" spans="6:15" hidden="1">
      <c r="F64" s="118"/>
      <c r="G64" s="118"/>
      <c r="H64" s="118" t="s">
        <v>189</v>
      </c>
      <c r="I64" s="118"/>
      <c r="J64" s="121">
        <f t="shared" si="0"/>
        <v>65</v>
      </c>
      <c r="K64" s="121"/>
      <c r="L64" s="223">
        <f>IF(VLOOKUP(J64,DATA!$C$2:$F$99,4,FALSE)="",0,(VLOOKUP(J64,DATA!$C$2:$F$99,4,FALSE)))</f>
        <v>0</v>
      </c>
    </row>
    <row r="65" spans="6:12" hidden="1">
      <c r="F65" s="118"/>
      <c r="G65" s="118"/>
      <c r="H65" s="118" t="s">
        <v>190</v>
      </c>
      <c r="I65" s="118"/>
      <c r="J65" s="121">
        <f t="shared" si="0"/>
        <v>66</v>
      </c>
      <c r="K65" s="121"/>
      <c r="L65" t="str">
        <f>IF(VLOOKUP(J65,DATA!$C$2:$F$99,4,FALSE)="","",(VLOOKUP(J65,DATA!$C$2:$F$99,4,FALSE)))</f>
        <v/>
      </c>
    </row>
    <row r="66" spans="6:12" hidden="1">
      <c r="F66" s="118"/>
      <c r="G66" s="118"/>
      <c r="H66" s="118" t="s">
        <v>191</v>
      </c>
      <c r="I66" s="118"/>
      <c r="J66" s="121">
        <f t="shared" si="0"/>
        <v>67</v>
      </c>
      <c r="K66" s="121"/>
      <c r="L66" t="str">
        <f>IF(VLOOKUP(J66,DATA!$C$2:$F$99,4,FALSE)="","",(VLOOKUP(J66,DATA!$C$2:$F$99,4,FALSE)))</f>
        <v/>
      </c>
    </row>
    <row r="67" spans="6:12" hidden="1">
      <c r="F67" s="118"/>
      <c r="G67" s="118"/>
      <c r="H67" s="118" t="s">
        <v>192</v>
      </c>
      <c r="I67" s="118"/>
      <c r="J67" s="121">
        <f t="shared" si="0"/>
        <v>68</v>
      </c>
      <c r="K67" s="121"/>
      <c r="L67" t="str">
        <f>IF(VLOOKUP(J67,DATA!$C$2:$F$99,4,FALSE)="","",(VLOOKUP(J67,DATA!$C$2:$F$99,4,FALSE)))</f>
        <v/>
      </c>
    </row>
    <row r="68" spans="6:12" hidden="1">
      <c r="F68" s="118"/>
      <c r="G68" s="118"/>
      <c r="H68" s="118" t="s">
        <v>193</v>
      </c>
      <c r="I68" s="118"/>
      <c r="J68" s="121">
        <f t="shared" si="0"/>
        <v>69</v>
      </c>
      <c r="K68" s="121"/>
      <c r="L68" s="223">
        <f>IF(VLOOKUP(J68,DATA!$C$2:$F$99,4,FALSE)="",0,(VLOOKUP(J68,DATA!$C$2:$F$99,4,FALSE)))</f>
        <v>0</v>
      </c>
    </row>
    <row r="69" spans="6:12" hidden="1">
      <c r="F69" s="118"/>
      <c r="G69" s="118"/>
      <c r="H69" s="118" t="s">
        <v>194</v>
      </c>
      <c r="I69" s="118"/>
      <c r="J69" s="121">
        <f t="shared" si="0"/>
        <v>70</v>
      </c>
      <c r="K69" s="121"/>
      <c r="L69" t="str">
        <f>IF(VLOOKUP(J69,DATA!$C$2:$F$99,4,FALSE)="","",(VLOOKUP(J69,DATA!$C$2:$F$99,4,FALSE)))</f>
        <v/>
      </c>
    </row>
    <row r="70" spans="6:12" hidden="1">
      <c r="F70" s="118"/>
      <c r="G70" s="118"/>
      <c r="H70" s="118" t="s">
        <v>195</v>
      </c>
      <c r="I70" s="118"/>
      <c r="J70" s="121">
        <f t="shared" si="0"/>
        <v>71</v>
      </c>
      <c r="K70" s="121"/>
      <c r="L70" t="str">
        <f>IF(VLOOKUP(J70,DATA!$C$2:$F$99,4,FALSE)="","",(VLOOKUP(J70,DATA!$C$2:$F$99,4,FALSE)))</f>
        <v/>
      </c>
    </row>
    <row r="71" spans="6:12" hidden="1">
      <c r="F71" s="118"/>
      <c r="G71" s="118"/>
      <c r="H71" s="118" t="s">
        <v>196</v>
      </c>
      <c r="I71" s="118"/>
      <c r="J71" s="121">
        <f t="shared" si="0"/>
        <v>72</v>
      </c>
      <c r="K71" s="121"/>
      <c r="L71" t="str">
        <f>IF(VLOOKUP(J71,DATA!$C$2:$F$99,4,FALSE)="","",(VLOOKUP(J71,DATA!$C$2:$F$99,4,FALSE)))</f>
        <v/>
      </c>
    </row>
    <row r="72" spans="6:12" hidden="1">
      <c r="F72" s="118"/>
      <c r="G72" s="118"/>
      <c r="H72" s="118" t="s">
        <v>197</v>
      </c>
      <c r="I72" s="118"/>
      <c r="J72" s="121">
        <f t="shared" si="0"/>
        <v>73</v>
      </c>
      <c r="K72" s="121"/>
      <c r="L72" s="223">
        <f>IF(VLOOKUP(J72,DATA!$C$2:$F$99,4,FALSE)="",0,(VLOOKUP(J72,DATA!$C$2:$F$99,4,FALSE)))</f>
        <v>0</v>
      </c>
    </row>
    <row r="73" spans="6:12" hidden="1">
      <c r="F73" s="118"/>
      <c r="G73" s="118"/>
      <c r="H73" s="118" t="s">
        <v>198</v>
      </c>
      <c r="I73" s="118"/>
      <c r="J73" s="121">
        <f t="shared" si="0"/>
        <v>74</v>
      </c>
      <c r="K73" s="121"/>
      <c r="L73" t="str">
        <f>IF(VLOOKUP(J73,DATA!$C$2:$F$99,4,FALSE)="","",(VLOOKUP(J73,DATA!$C$2:$F$99,4,FALSE)))</f>
        <v/>
      </c>
    </row>
    <row r="74" spans="6:12" hidden="1">
      <c r="F74" s="118"/>
      <c r="G74" s="118"/>
      <c r="H74" s="118" t="s">
        <v>199</v>
      </c>
      <c r="I74" s="118"/>
      <c r="J74" s="121">
        <f t="shared" si="0"/>
        <v>75</v>
      </c>
      <c r="K74" s="121"/>
      <c r="L74" t="str">
        <f>IF(VLOOKUP(J74,DATA!$C$2:$F$99,4,FALSE)="","",(VLOOKUP(J74,DATA!$C$2:$F$99,4,FALSE)))</f>
        <v/>
      </c>
    </row>
    <row r="75" spans="6:12" hidden="1">
      <c r="F75" s="118"/>
      <c r="G75" s="118"/>
      <c r="H75" s="118" t="s">
        <v>200</v>
      </c>
      <c r="I75" s="118"/>
      <c r="J75" s="121">
        <f t="shared" si="0"/>
        <v>76</v>
      </c>
      <c r="K75" s="121"/>
      <c r="L75" t="str">
        <f>IF(VLOOKUP(J75,DATA!$C$2:$F$99,4,FALSE)="","",(VLOOKUP(J75,DATA!$C$2:$F$99,4,FALSE)))</f>
        <v/>
      </c>
    </row>
    <row r="76" spans="6:12" hidden="1">
      <c r="F76" s="118"/>
      <c r="G76" s="118"/>
      <c r="H76" s="118" t="s">
        <v>201</v>
      </c>
      <c r="I76" s="118"/>
      <c r="J76" s="121">
        <f t="shared" si="0"/>
        <v>77</v>
      </c>
      <c r="K76" s="121"/>
      <c r="L76" s="223">
        <f>IF(VLOOKUP(J76,DATA!$C$2:$F$99,4,FALSE)="",0,(VLOOKUP(J76,DATA!$C$2:$F$99,4,FALSE)))</f>
        <v>0</v>
      </c>
    </row>
    <row r="77" spans="6:12" hidden="1">
      <c r="F77" s="118"/>
      <c r="G77" s="118"/>
      <c r="H77" s="118" t="s">
        <v>202</v>
      </c>
      <c r="I77" s="118"/>
      <c r="J77" s="121">
        <f t="shared" si="0"/>
        <v>78</v>
      </c>
      <c r="K77" s="121"/>
      <c r="L77" t="str">
        <f>IF(VLOOKUP(J77,DATA!$C$2:$F$99,4,FALSE)="","",(VLOOKUP(J77,DATA!$C$2:$F$99,4,FALSE)))</f>
        <v/>
      </c>
    </row>
    <row r="78" spans="6:12" hidden="1">
      <c r="F78" s="118"/>
      <c r="G78" s="118"/>
      <c r="H78" s="118" t="s">
        <v>203</v>
      </c>
      <c r="I78" s="118"/>
      <c r="J78" s="121">
        <f t="shared" si="0"/>
        <v>79</v>
      </c>
      <c r="K78" s="121"/>
      <c r="L78" t="str">
        <f>IF(VLOOKUP(J78,DATA!$C$2:$F$99,4,FALSE)="","",(VLOOKUP(J78,DATA!$C$2:$F$99,4,FALSE)))</f>
        <v/>
      </c>
    </row>
    <row r="79" spans="6:12" hidden="1">
      <c r="F79" s="118"/>
      <c r="G79" s="118"/>
      <c r="H79" s="118" t="s">
        <v>204</v>
      </c>
      <c r="I79" s="118"/>
      <c r="J79" s="121">
        <f t="shared" si="0"/>
        <v>80</v>
      </c>
      <c r="K79" s="121"/>
      <c r="L79" t="str">
        <f>IF(VLOOKUP(J79,DATA!$C$2:$F$99,4,FALSE)="","",(VLOOKUP(J79,DATA!$C$2:$F$99,4,FALSE)))</f>
        <v/>
      </c>
    </row>
    <row r="80" spans="6:12" hidden="1">
      <c r="F80" s="118"/>
      <c r="G80" s="118"/>
      <c r="H80" s="118" t="s">
        <v>205</v>
      </c>
      <c r="I80" s="118"/>
      <c r="J80" s="121">
        <f t="shared" si="0"/>
        <v>81</v>
      </c>
      <c r="K80" s="121"/>
      <c r="L80" s="223">
        <f>IF(VLOOKUP(J80,DATA!$C$2:$F$99,4,FALSE)="",0,(VLOOKUP(J80,DATA!$C$2:$F$99,4,FALSE)))</f>
        <v>0</v>
      </c>
    </row>
    <row r="81" spans="6:13" hidden="1">
      <c r="F81" s="118"/>
      <c r="G81" s="118"/>
      <c r="H81" s="118" t="s">
        <v>206</v>
      </c>
      <c r="I81" s="118"/>
      <c r="J81" s="121">
        <f t="shared" si="0"/>
        <v>82</v>
      </c>
      <c r="K81" s="121"/>
      <c r="L81" t="str">
        <f>IF(VLOOKUP(J81,DATA!$C$2:$F$99,4,FALSE)="","",(VLOOKUP(J81,DATA!$C$2:$F$99,4,FALSE)))</f>
        <v/>
      </c>
    </row>
    <row r="82" spans="6:13" hidden="1">
      <c r="F82" s="118"/>
      <c r="G82" s="118"/>
      <c r="H82" s="118" t="s">
        <v>207</v>
      </c>
      <c r="I82" s="118"/>
      <c r="J82" s="121">
        <f t="shared" si="0"/>
        <v>83</v>
      </c>
      <c r="K82" s="121"/>
      <c r="L82" t="str">
        <f>IF(VLOOKUP(J82,DATA!$C$2:$F$99,4,FALSE)="","",(VLOOKUP(J82,DATA!$C$2:$F$99,4,FALSE)))</f>
        <v/>
      </c>
    </row>
    <row r="83" spans="6:13" hidden="1">
      <c r="F83" s="118"/>
      <c r="G83" s="118"/>
      <c r="H83" s="118" t="s">
        <v>208</v>
      </c>
      <c r="I83" s="118"/>
      <c r="J83" s="121">
        <f t="shared" si="0"/>
        <v>84</v>
      </c>
      <c r="K83" s="121"/>
      <c r="L83" t="str">
        <f>IF(VLOOKUP(J83,DATA!$C$2:$F$99,4,FALSE)="","",(VLOOKUP(J83,DATA!$C$2:$F$99,4,FALSE)))</f>
        <v/>
      </c>
    </row>
    <row r="84" spans="6:13" hidden="1">
      <c r="F84" s="118"/>
      <c r="G84" s="118"/>
      <c r="H84" s="118" t="s">
        <v>209</v>
      </c>
      <c r="I84" s="118"/>
      <c r="J84" s="121">
        <f t="shared" si="0"/>
        <v>85</v>
      </c>
      <c r="K84" s="121"/>
      <c r="L84" s="223">
        <f>IF(VLOOKUP(J84,DATA!$C$2:$F$99,4,FALSE)="",0,(VLOOKUP(J84,DATA!$C$2:$F$99,4,FALSE)))</f>
        <v>0</v>
      </c>
    </row>
    <row r="85" spans="6:13" hidden="1">
      <c r="F85" s="118"/>
      <c r="G85" s="118"/>
      <c r="H85" s="118" t="s">
        <v>210</v>
      </c>
      <c r="I85" s="118"/>
      <c r="J85" s="121">
        <f t="shared" si="0"/>
        <v>86</v>
      </c>
      <c r="K85" s="121"/>
      <c r="L85" t="str">
        <f>IF(VLOOKUP(J85,DATA!$C$2:$F$99,4,FALSE)="","",(VLOOKUP(J85,DATA!$C$2:$F$99,4,FALSE)))</f>
        <v/>
      </c>
    </row>
    <row r="86" spans="6:13" hidden="1">
      <c r="F86" s="118"/>
      <c r="G86" s="118"/>
      <c r="H86" s="118" t="s">
        <v>211</v>
      </c>
      <c r="I86" s="118"/>
      <c r="J86" s="121">
        <f t="shared" si="0"/>
        <v>87</v>
      </c>
      <c r="K86" s="121"/>
      <c r="L86" t="str">
        <f>IF(VLOOKUP(J86,DATA!$C$2:$F$99,4,FALSE)="","",(VLOOKUP(J86,DATA!$C$2:$F$99,4,FALSE)))</f>
        <v/>
      </c>
    </row>
    <row r="87" spans="6:13" hidden="1">
      <c r="F87" s="118"/>
      <c r="G87" s="118"/>
      <c r="H87" s="118" t="s">
        <v>212</v>
      </c>
      <c r="I87" s="118"/>
      <c r="J87" s="121">
        <f t="shared" si="0"/>
        <v>88</v>
      </c>
      <c r="K87" s="121"/>
      <c r="L87" t="str">
        <f>IF(VLOOKUP(J87,DATA!$C$2:$F$99,4,FALSE)="","",(VLOOKUP(J87,DATA!$C$2:$F$99,4,FALSE)))</f>
        <v/>
      </c>
    </row>
    <row r="88" spans="6:13" hidden="1">
      <c r="F88" s="118"/>
      <c r="G88" s="118"/>
      <c r="H88" s="118" t="s">
        <v>213</v>
      </c>
      <c r="I88" s="118"/>
      <c r="J88" s="121">
        <f t="shared" si="0"/>
        <v>89</v>
      </c>
      <c r="K88" s="121"/>
      <c r="L88" s="223">
        <f>IF(VLOOKUP(J88,DATA!$C$2:$F$99,4,FALSE)="",0,(VLOOKUP(J88,DATA!$C$2:$F$99,4,FALSE)))</f>
        <v>0</v>
      </c>
    </row>
    <row r="89" spans="6:13" hidden="1">
      <c r="F89" s="118"/>
      <c r="G89" s="118"/>
      <c r="H89" s="118" t="s">
        <v>214</v>
      </c>
      <c r="I89" s="118"/>
      <c r="J89" s="121">
        <f t="shared" si="0"/>
        <v>90</v>
      </c>
      <c r="K89" s="121"/>
      <c r="L89" t="str">
        <f>IF(VLOOKUP(J89,DATA!$C$2:$F$99,4,FALSE)="","",(VLOOKUP(J89,DATA!$C$2:$F$99,4,FALSE)))</f>
        <v/>
      </c>
    </row>
    <row r="90" spans="6:13" hidden="1">
      <c r="F90" s="118"/>
      <c r="G90" s="118"/>
      <c r="H90" s="118" t="s">
        <v>215</v>
      </c>
      <c r="I90" s="118"/>
      <c r="J90" s="121">
        <f t="shared" si="0"/>
        <v>91</v>
      </c>
      <c r="K90" s="121"/>
      <c r="L90" t="str">
        <f>IF(VLOOKUP(J90,DATA!$C$2:$F$99,4,FALSE)="","",(VLOOKUP(J90,DATA!$C$2:$F$99,4,FALSE)))</f>
        <v/>
      </c>
    </row>
    <row r="91" spans="6:13" hidden="1">
      <c r="F91" s="118"/>
      <c r="G91" s="118"/>
      <c r="H91" s="118" t="s">
        <v>216</v>
      </c>
      <c r="I91" s="118"/>
      <c r="J91" s="121">
        <f t="shared" si="0"/>
        <v>92</v>
      </c>
      <c r="K91" s="121"/>
      <c r="L91" t="str">
        <f>IF(VLOOKUP(J91,DATA!$C$2:$F$99,4,FALSE)="","",(VLOOKUP(J91,DATA!$C$2:$F$99,4,FALSE)))</f>
        <v/>
      </c>
    </row>
    <row r="92" spans="6:13" hidden="1">
      <c r="F92" s="118"/>
      <c r="G92" s="118"/>
      <c r="H92" s="118" t="s">
        <v>217</v>
      </c>
      <c r="I92" s="118"/>
      <c r="J92" s="121">
        <f t="shared" si="0"/>
        <v>93</v>
      </c>
      <c r="K92" s="121"/>
      <c r="L92" s="223">
        <f>IF(VLOOKUP(J92,DATA!$C$2:$F$99,4,FALSE)="",0,(VLOOKUP(J92,DATA!$C$2:$F$99,4,FALSE)))</f>
        <v>0</v>
      </c>
    </row>
    <row r="93" spans="6:13" hidden="1">
      <c r="H93" s="118" t="s">
        <v>11</v>
      </c>
      <c r="I93" s="118"/>
      <c r="L93" s="224" t="str">
        <f>IF(L42="","",SUM(L60+L64+L68+L72+L76+L80+L84+L88+L92))</f>
        <v/>
      </c>
      <c r="M93" s="146"/>
    </row>
    <row r="94" spans="6:13" hidden="1"/>
    <row r="95" spans="6:13" hidden="1"/>
    <row r="96" spans="6:1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sheetProtection password="932F" sheet="1" objects="1" scenarios="1" formatRows="0" selectLockedCells="1"/>
  <mergeCells count="134">
    <mergeCell ref="C29:H29"/>
    <mergeCell ref="C27:H27"/>
    <mergeCell ref="C28:H28"/>
    <mergeCell ref="C24:H24"/>
    <mergeCell ref="I24:L24"/>
    <mergeCell ref="C23:H23"/>
    <mergeCell ref="I29:L29"/>
    <mergeCell ref="U26:X26"/>
    <mergeCell ref="O26:P26"/>
    <mergeCell ref="M26:N26"/>
    <mergeCell ref="Q29:T29"/>
    <mergeCell ref="Q24:T24"/>
    <mergeCell ref="U25:X25"/>
    <mergeCell ref="U28:X28"/>
    <mergeCell ref="Q26:T26"/>
    <mergeCell ref="I28:L28"/>
    <mergeCell ref="C26:H26"/>
    <mergeCell ref="C25:H25"/>
    <mergeCell ref="O25:P25"/>
    <mergeCell ref="I26:L26"/>
    <mergeCell ref="I27:L27"/>
    <mergeCell ref="Q23:T23"/>
    <mergeCell ref="O24:P24"/>
    <mergeCell ref="Q25:T25"/>
    <mergeCell ref="O28:P28"/>
    <mergeCell ref="Q27:T27"/>
    <mergeCell ref="Y28:Z28"/>
    <mergeCell ref="Q28:T28"/>
    <mergeCell ref="O27:P27"/>
    <mergeCell ref="M28:N28"/>
    <mergeCell ref="W33:Z33"/>
    <mergeCell ref="M29:N29"/>
    <mergeCell ref="U30:X30"/>
    <mergeCell ref="U29:X29"/>
    <mergeCell ref="M31:N31"/>
    <mergeCell ref="O31:P31"/>
    <mergeCell ref="U31:X31"/>
    <mergeCell ref="Y30:Z30"/>
    <mergeCell ref="M30:N30"/>
    <mergeCell ref="O29:P29"/>
    <mergeCell ref="Q30:T30"/>
    <mergeCell ref="L18:O18"/>
    <mergeCell ref="G18:J18"/>
    <mergeCell ref="K19:L19"/>
    <mergeCell ref="M19:N19"/>
    <mergeCell ref="B17:F17"/>
    <mergeCell ref="E14:N14"/>
    <mergeCell ref="B18:E18"/>
    <mergeCell ref="B2:Z2"/>
    <mergeCell ref="B3:Z3"/>
    <mergeCell ref="B5:Z5"/>
    <mergeCell ref="B6:Z6"/>
    <mergeCell ref="B13:D13"/>
    <mergeCell ref="G17:K17"/>
    <mergeCell ref="Q14:Z14"/>
    <mergeCell ref="O13:P13"/>
    <mergeCell ref="B12:D12"/>
    <mergeCell ref="B15:D15"/>
    <mergeCell ref="B14:D14"/>
    <mergeCell ref="G19:H19"/>
    <mergeCell ref="E12:N12"/>
    <mergeCell ref="L17:P17"/>
    <mergeCell ref="U8:Z8"/>
    <mergeCell ref="S9:Z9"/>
    <mergeCell ref="B10:N10"/>
    <mergeCell ref="B11:D11"/>
    <mergeCell ref="Q11:Z11"/>
    <mergeCell ref="E11:N11"/>
    <mergeCell ref="O11:P11"/>
    <mergeCell ref="O10:Z10"/>
    <mergeCell ref="U23:X23"/>
    <mergeCell ref="Q22:T22"/>
    <mergeCell ref="O12:P12"/>
    <mergeCell ref="O14:P14"/>
    <mergeCell ref="V18:Y18"/>
    <mergeCell ref="Q18:T18"/>
    <mergeCell ref="Q12:Z12"/>
    <mergeCell ref="Q13:Z13"/>
    <mergeCell ref="O15:P15"/>
    <mergeCell ref="Q15:Z15"/>
    <mergeCell ref="M23:N23"/>
    <mergeCell ref="B22:H22"/>
    <mergeCell ref="Y19:Z19"/>
    <mergeCell ref="Y20:Z20"/>
    <mergeCell ref="O23:P23"/>
    <mergeCell ref="Y22:Z22"/>
    <mergeCell ref="O19:U19"/>
    <mergeCell ref="O20:U20"/>
    <mergeCell ref="B19:F19"/>
    <mergeCell ref="B20:F20"/>
    <mergeCell ref="V19:X19"/>
    <mergeCell ref="I22:L22"/>
    <mergeCell ref="B21:Z21"/>
    <mergeCell ref="E13:N13"/>
    <mergeCell ref="L54:O54"/>
    <mergeCell ref="M22:N22"/>
    <mergeCell ref="O22:P22"/>
    <mergeCell ref="I25:L25"/>
    <mergeCell ref="I31:L31"/>
    <mergeCell ref="M32:N32"/>
    <mergeCell ref="I30:L30"/>
    <mergeCell ref="O32:P32"/>
    <mergeCell ref="O30:P30"/>
    <mergeCell ref="M25:N25"/>
    <mergeCell ref="M24:N24"/>
    <mergeCell ref="U24:X24"/>
    <mergeCell ref="U22:X22"/>
    <mergeCell ref="G20:H20"/>
    <mergeCell ref="E15:N15"/>
    <mergeCell ref="I19:J19"/>
    <mergeCell ref="B32:L32"/>
    <mergeCell ref="M20:N20"/>
    <mergeCell ref="B36:Z36"/>
    <mergeCell ref="B34:F34"/>
    <mergeCell ref="B35:Z35"/>
    <mergeCell ref="Y31:Z31"/>
    <mergeCell ref="G34:Z34"/>
    <mergeCell ref="O33:P33"/>
    <mergeCell ref="Q32:Z32"/>
    <mergeCell ref="Q31:T31"/>
    <mergeCell ref="C31:H31"/>
    <mergeCell ref="I23:L23"/>
    <mergeCell ref="C30:H30"/>
    <mergeCell ref="V20:X20"/>
    <mergeCell ref="I20:J20"/>
    <mergeCell ref="K20:L20"/>
    <mergeCell ref="Y26:Z26"/>
    <mergeCell ref="Y25:Z25"/>
    <mergeCell ref="Y24:Z24"/>
    <mergeCell ref="Y23:Z23"/>
    <mergeCell ref="Y27:Z27"/>
    <mergeCell ref="M27:N27"/>
    <mergeCell ref="Y29:Z29"/>
    <mergeCell ref="U27:X27"/>
  </mergeCells>
  <phoneticPr fontId="54" type="noConversion"/>
  <conditionalFormatting sqref="E13:E15 B21 M20 I23:I31 Y23:Y31 M23:O31">
    <cfRule type="cellIs" dxfId="9" priority="2" stopIfTrue="1" operator="equal">
      <formula>0</formula>
    </cfRule>
  </conditionalFormatting>
  <conditionalFormatting sqref="V17:W17 Q17">
    <cfRule type="cellIs" dxfId="8" priority="3" stopIfTrue="1" operator="equal">
      <formula>5</formula>
    </cfRule>
  </conditionalFormatting>
  <dataValidations count="4">
    <dataValidation allowBlank="1" showErrorMessage="1" promptTitle="Warning!" sqref="O11"/>
    <dataValidation allowBlank="1" showInputMessage="1" showErrorMessage="1" promptTitle="Warning!" prompt="Do not type in this cell. Information should be entered on the Merge Data sheet. " sqref="E13:E15 Q12:Q15"/>
    <dataValidation type="textLength" operator="equal" allowBlank="1" showInputMessage="1" showErrorMessage="1" errorTitle="ERROR" error="4 digits are required" sqref="G20:H20">
      <formula1>4</formula1>
    </dataValidation>
    <dataValidation type="decimal" operator="equal" allowBlank="1" showInputMessage="1" showErrorMessage="1" errorTitle="ERROR!" error="You typed a value over the formula that is incorrect. Check Your Math or re-enter the formula:  =sum(o23:o31)" sqref="O32:P32">
      <formula1>O33</formula1>
    </dataValidation>
  </dataValidations>
  <printOptions horizontalCentered="1"/>
  <pageMargins left="0.75" right="0.75" top="0.25" bottom="0.5" header="0.5" footer="0.25"/>
  <pageSetup scale="66" fitToHeight="0" orientation="landscape"/>
  <headerFooter>
    <oddFooter>&amp;L&amp;"Calibri,Bold"&amp;9On-the-Job Training (OJT): Skills Acquisition Training Outline (SATO)&amp;R&amp;9P a g e | &amp;P of &amp;N</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N77"/>
  <sheetViews>
    <sheetView zoomScale="64" zoomScaleSheetLayoutView="72" workbookViewId="0">
      <selection activeCell="A7" sqref="A7"/>
    </sheetView>
  </sheetViews>
  <sheetFormatPr baseColWidth="10" defaultColWidth="0" defaultRowHeight="12.75" customHeight="1" zeroHeight="1" x14ac:dyDescent="0"/>
  <cols>
    <col min="1" max="1" width="1.83203125" customWidth="1"/>
    <col min="2" max="2" width="2.6640625" customWidth="1"/>
    <col min="3" max="11" width="15.6640625" customWidth="1"/>
    <col min="12" max="12" width="16.83203125" customWidth="1"/>
    <col min="13" max="13" width="15.6640625" customWidth="1"/>
    <col min="14" max="14" width="2.1640625" customWidth="1"/>
  </cols>
  <sheetData>
    <row r="1" spans="1:14" ht="14">
      <c r="A1" s="30"/>
      <c r="B1" s="30"/>
      <c r="C1" s="30"/>
      <c r="D1" s="30"/>
      <c r="E1" s="30"/>
      <c r="F1" s="30"/>
      <c r="G1" s="30"/>
      <c r="H1" s="30"/>
      <c r="I1" s="30"/>
      <c r="J1" s="30"/>
      <c r="K1" s="30"/>
      <c r="L1" s="30"/>
      <c r="M1" s="30"/>
      <c r="N1" s="30"/>
    </row>
    <row r="2" spans="1:14" ht="20">
      <c r="A2" s="309"/>
      <c r="B2" s="434" t="str">
        <f>ENTITY!A2</f>
        <v>Chicago Cook Workforce Partnership</v>
      </c>
      <c r="C2" s="434"/>
      <c r="D2" s="434"/>
      <c r="E2" s="434"/>
      <c r="F2" s="434"/>
      <c r="G2" s="434"/>
      <c r="H2" s="434"/>
      <c r="I2" s="434"/>
      <c r="J2" s="434"/>
      <c r="K2" s="434"/>
      <c r="L2" s="434"/>
      <c r="M2" s="434"/>
      <c r="N2" s="33"/>
    </row>
    <row r="3" spans="1:14" ht="20">
      <c r="A3" s="30"/>
      <c r="B3" s="434" t="s">
        <v>143</v>
      </c>
      <c r="C3" s="434"/>
      <c r="D3" s="434"/>
      <c r="E3" s="434"/>
      <c r="F3" s="434"/>
      <c r="G3" s="434"/>
      <c r="H3" s="434"/>
      <c r="I3" s="434"/>
      <c r="J3" s="434"/>
      <c r="K3" s="434"/>
      <c r="L3" s="434"/>
      <c r="M3" s="434"/>
      <c r="N3" s="33"/>
    </row>
    <row r="4" spans="1:14" ht="6" customHeight="1">
      <c r="A4" s="30"/>
      <c r="B4" s="37"/>
      <c r="C4" s="37"/>
      <c r="D4" s="37"/>
      <c r="E4" s="37"/>
      <c r="F4" s="37"/>
      <c r="G4" s="37"/>
      <c r="H4" s="37"/>
      <c r="I4" s="37"/>
      <c r="J4" s="37"/>
      <c r="K4" s="37"/>
      <c r="L4" s="37"/>
      <c r="M4" s="37"/>
      <c r="N4" s="34"/>
    </row>
    <row r="5" spans="1:14" ht="20">
      <c r="A5" s="30"/>
      <c r="B5" s="434" t="str">
        <f>IF(DATA!$F$5="","LWIA 7 Broker: ______________________","LWIA 7 OJT Broker: "&amp;DATA!$F$5)</f>
        <v>LWIA 7 Broker: ______________________</v>
      </c>
      <c r="C5" s="434"/>
      <c r="D5" s="434"/>
      <c r="E5" s="434"/>
      <c r="F5" s="434"/>
      <c r="G5" s="434"/>
      <c r="H5" s="434"/>
      <c r="I5" s="434"/>
      <c r="J5" s="434"/>
      <c r="K5" s="434"/>
      <c r="L5" s="434"/>
      <c r="M5" s="434"/>
      <c r="N5" s="33"/>
    </row>
    <row r="6" spans="1:14" ht="20">
      <c r="A6" s="30"/>
      <c r="B6" s="434" t="str">
        <f>IF(DATA!F2="","Employer Agreement # _______________________","Employer Agreement # "&amp;IF(DATA!$F$2="","",RIGHT(DATA!$F$3,2)&amp;"-"&amp;UPPER(DATA!$F$4)&amp;"-"&amp;DATA!$F$2))</f>
        <v>Employer Agreement # _______________________</v>
      </c>
      <c r="C6" s="434"/>
      <c r="D6" s="434"/>
      <c r="E6" s="434"/>
      <c r="F6" s="434"/>
      <c r="G6" s="434"/>
      <c r="H6" s="434"/>
      <c r="I6" s="434"/>
      <c r="J6" s="434"/>
      <c r="K6" s="434"/>
      <c r="L6" s="434"/>
      <c r="M6" s="434"/>
      <c r="N6" s="33"/>
    </row>
    <row r="7" spans="1:14" ht="9.75" customHeight="1">
      <c r="A7" s="30"/>
      <c r="B7" s="38"/>
      <c r="C7" s="39"/>
      <c r="D7" s="39"/>
      <c r="E7" s="39"/>
      <c r="F7" s="39"/>
      <c r="G7" s="39"/>
      <c r="H7" s="39"/>
      <c r="I7" s="39"/>
      <c r="J7" s="39"/>
      <c r="K7" s="39"/>
      <c r="L7" s="39"/>
      <c r="M7" s="39"/>
      <c r="N7" s="35"/>
    </row>
    <row r="8" spans="1:14" ht="9.75" customHeight="1">
      <c r="A8" s="30"/>
      <c r="B8" s="38"/>
      <c r="C8" s="39"/>
      <c r="D8" s="39"/>
      <c r="E8" s="39"/>
      <c r="F8" s="39"/>
      <c r="G8" s="39"/>
      <c r="H8" s="39"/>
      <c r="I8" s="39"/>
      <c r="J8" s="39"/>
      <c r="K8" s="52"/>
      <c r="L8" s="52"/>
      <c r="M8" s="52"/>
      <c r="N8" s="35"/>
    </row>
    <row r="9" spans="1:14" ht="20">
      <c r="A9" s="30"/>
      <c r="B9" s="40" t="s">
        <v>323</v>
      </c>
      <c r="C9" s="41"/>
      <c r="D9" s="41"/>
      <c r="E9" s="41"/>
      <c r="F9" s="41"/>
      <c r="G9" s="41"/>
      <c r="H9" s="41"/>
      <c r="I9" s="41"/>
      <c r="J9" s="41"/>
      <c r="K9" s="41"/>
      <c r="L9" s="41"/>
      <c r="M9" s="41"/>
      <c r="N9" s="36"/>
    </row>
    <row r="10" spans="1:14" ht="15.5" customHeight="1">
      <c r="A10" s="30"/>
      <c r="B10" s="435" t="s">
        <v>1</v>
      </c>
      <c r="C10" s="436"/>
      <c r="D10" s="436"/>
      <c r="E10" s="436"/>
      <c r="F10" s="436"/>
      <c r="G10" s="437"/>
      <c r="H10" s="112" t="s">
        <v>335</v>
      </c>
      <c r="I10" s="113"/>
      <c r="J10" s="114"/>
      <c r="K10" s="114"/>
      <c r="L10" s="114"/>
      <c r="M10" s="101" t="str">
        <f>IF(B11="","",IF(H11="","NO O*NET SOC CODE PROVIDED",""))</f>
        <v/>
      </c>
      <c r="N10" s="36"/>
    </row>
    <row r="11" spans="1:14" ht="15">
      <c r="A11" s="30"/>
      <c r="B11" s="426" t="str">
        <f>IF(E48="","",E48)</f>
        <v/>
      </c>
      <c r="C11" s="427"/>
      <c r="D11" s="427"/>
      <c r="E11" s="427"/>
      <c r="F11" s="427"/>
      <c r="G11" s="428"/>
      <c r="H11" s="426" t="str">
        <f>IF(E49="","",E49)</f>
        <v/>
      </c>
      <c r="I11" s="427"/>
      <c r="J11" s="427"/>
      <c r="K11" s="427"/>
      <c r="L11" s="427"/>
      <c r="M11" s="428"/>
      <c r="N11" s="36"/>
    </row>
    <row r="12" spans="1:14" ht="15">
      <c r="A12" s="30"/>
      <c r="B12" s="44" t="s">
        <v>325</v>
      </c>
      <c r="C12" s="45"/>
      <c r="D12" s="45"/>
      <c r="E12" s="45"/>
      <c r="F12" s="45"/>
      <c r="G12" s="45"/>
      <c r="H12" s="45"/>
      <c r="I12" s="45"/>
      <c r="J12" s="45"/>
      <c r="K12" s="45"/>
      <c r="L12" s="45"/>
      <c r="M12" s="46"/>
      <c r="N12" s="36"/>
    </row>
    <row r="13" spans="1:14" ht="15">
      <c r="A13" s="30"/>
      <c r="B13" s="420" t="str">
        <f>IF(E50="","",E50)</f>
        <v/>
      </c>
      <c r="C13" s="421"/>
      <c r="D13" s="421"/>
      <c r="E13" s="421"/>
      <c r="F13" s="421"/>
      <c r="G13" s="421"/>
      <c r="H13" s="421"/>
      <c r="I13" s="421"/>
      <c r="J13" s="421"/>
      <c r="K13" s="421"/>
      <c r="L13" s="421"/>
      <c r="M13" s="422"/>
      <c r="N13" s="36"/>
    </row>
    <row r="14" spans="1:14" ht="15">
      <c r="A14" s="30"/>
      <c r="B14" s="44" t="s">
        <v>38</v>
      </c>
      <c r="C14" s="45"/>
      <c r="D14" s="45"/>
      <c r="E14" s="45"/>
      <c r="F14" s="45"/>
      <c r="G14" s="45"/>
      <c r="H14" s="45"/>
      <c r="I14" s="45"/>
      <c r="J14" s="45"/>
      <c r="K14" s="45"/>
      <c r="L14" s="45"/>
      <c r="M14" s="46"/>
      <c r="N14" s="36"/>
    </row>
    <row r="15" spans="1:14" ht="15.5" customHeight="1">
      <c r="A15" s="30"/>
      <c r="B15" s="420" t="str">
        <f>IF(E51="","",E51)</f>
        <v/>
      </c>
      <c r="C15" s="432"/>
      <c r="D15" s="432"/>
      <c r="E15" s="432"/>
      <c r="F15" s="432"/>
      <c r="G15" s="432"/>
      <c r="H15" s="432"/>
      <c r="I15" s="432"/>
      <c r="J15" s="432"/>
      <c r="K15" s="432"/>
      <c r="L15" s="432"/>
      <c r="M15" s="433"/>
      <c r="N15" s="36"/>
    </row>
    <row r="16" spans="1:14" ht="15">
      <c r="A16" s="30"/>
      <c r="B16" s="44" t="s">
        <v>326</v>
      </c>
      <c r="C16" s="45"/>
      <c r="D16" s="45"/>
      <c r="E16" s="45"/>
      <c r="F16" s="45"/>
      <c r="G16" s="45"/>
      <c r="H16" s="45"/>
      <c r="I16" s="45"/>
      <c r="J16" s="45"/>
      <c r="K16" s="45"/>
      <c r="L16" s="45"/>
      <c r="M16" s="46"/>
      <c r="N16" s="36"/>
    </row>
    <row r="17" spans="1:14" ht="15">
      <c r="A17" s="30"/>
      <c r="B17" s="420" t="str">
        <f>IF(E52="","",E52)</f>
        <v/>
      </c>
      <c r="C17" s="421"/>
      <c r="D17" s="421"/>
      <c r="E17" s="421"/>
      <c r="F17" s="421"/>
      <c r="G17" s="421"/>
      <c r="H17" s="421"/>
      <c r="I17" s="421"/>
      <c r="J17" s="421"/>
      <c r="K17" s="421"/>
      <c r="L17" s="421"/>
      <c r="M17" s="422"/>
      <c r="N17" s="36"/>
    </row>
    <row r="18" spans="1:14" ht="15">
      <c r="A18" s="30"/>
      <c r="B18" s="44" t="s">
        <v>327</v>
      </c>
      <c r="C18" s="45"/>
      <c r="D18" s="45"/>
      <c r="E18" s="45"/>
      <c r="F18" s="45"/>
      <c r="G18" s="45"/>
      <c r="H18" s="45"/>
      <c r="I18" s="45"/>
      <c r="J18" s="45"/>
      <c r="K18" s="45"/>
      <c r="L18" s="45"/>
      <c r="M18" s="46"/>
      <c r="N18" s="36"/>
    </row>
    <row r="19" spans="1:14" ht="15">
      <c r="A19" s="30"/>
      <c r="B19" s="426" t="str">
        <f>IF(E55="","",E55)</f>
        <v/>
      </c>
      <c r="C19" s="427"/>
      <c r="D19" s="427"/>
      <c r="E19" s="427"/>
      <c r="F19" s="427"/>
      <c r="G19" s="427"/>
      <c r="H19" s="427"/>
      <c r="I19" s="427"/>
      <c r="J19" s="427"/>
      <c r="K19" s="427"/>
      <c r="L19" s="427"/>
      <c r="M19" s="428"/>
      <c r="N19" s="36"/>
    </row>
    <row r="20" spans="1:14" ht="15">
      <c r="A20" s="30"/>
      <c r="B20" s="44" t="s">
        <v>328</v>
      </c>
      <c r="C20" s="45"/>
      <c r="D20" s="45"/>
      <c r="E20" s="45"/>
      <c r="F20" s="45"/>
      <c r="G20" s="45"/>
      <c r="H20" s="45"/>
      <c r="I20" s="45"/>
      <c r="J20" s="45"/>
      <c r="K20" s="45"/>
      <c r="L20" s="45"/>
      <c r="M20" s="46"/>
      <c r="N20" s="36"/>
    </row>
    <row r="21" spans="1:14" ht="15">
      <c r="A21" s="30"/>
      <c r="B21" s="429" t="str">
        <f>IF(E53="","",E53)</f>
        <v/>
      </c>
      <c r="C21" s="430"/>
      <c r="D21" s="430"/>
      <c r="E21" s="430"/>
      <c r="F21" s="430"/>
      <c r="G21" s="430"/>
      <c r="H21" s="430"/>
      <c r="I21" s="430"/>
      <c r="J21" s="430"/>
      <c r="K21" s="430"/>
      <c r="L21" s="430"/>
      <c r="M21" s="431"/>
      <c r="N21" s="36"/>
    </row>
    <row r="22" spans="1:14" ht="15">
      <c r="A22" s="30"/>
      <c r="B22" s="44" t="s">
        <v>329</v>
      </c>
      <c r="C22" s="45"/>
      <c r="D22" s="45"/>
      <c r="E22" s="45"/>
      <c r="F22" s="45"/>
      <c r="G22" s="45"/>
      <c r="H22" s="45"/>
      <c r="I22" s="45"/>
      <c r="J22" s="45"/>
      <c r="K22" s="45"/>
      <c r="L22" s="45"/>
      <c r="M22" s="46"/>
      <c r="N22" s="36"/>
    </row>
    <row r="23" spans="1:14" ht="15">
      <c r="A23" s="30"/>
      <c r="B23" s="423" t="str">
        <f>IF(E54="","",E54)</f>
        <v/>
      </c>
      <c r="C23" s="424"/>
      <c r="D23" s="424"/>
      <c r="E23" s="424"/>
      <c r="F23" s="424"/>
      <c r="G23" s="424"/>
      <c r="H23" s="424"/>
      <c r="I23" s="424"/>
      <c r="J23" s="424"/>
      <c r="K23" s="424"/>
      <c r="L23" s="424"/>
      <c r="M23" s="425"/>
      <c r="N23" s="36"/>
    </row>
    <row r="24" spans="1:14" ht="15">
      <c r="A24" s="30"/>
      <c r="B24" s="44" t="s">
        <v>330</v>
      </c>
      <c r="C24" s="45"/>
      <c r="D24" s="45"/>
      <c r="E24" s="45"/>
      <c r="F24" s="45"/>
      <c r="G24" s="45"/>
      <c r="H24" s="45"/>
      <c r="I24" s="45"/>
      <c r="J24" s="45"/>
      <c r="K24" s="45"/>
      <c r="L24" s="45"/>
      <c r="M24" s="46"/>
      <c r="N24" s="36"/>
    </row>
    <row r="25" spans="1:14" ht="15">
      <c r="A25" s="30"/>
      <c r="B25" s="429" t="str">
        <f>IF(OR(E53="",E54=""),"",ROUNDDOWN(E53*E54,2))</f>
        <v/>
      </c>
      <c r="C25" s="430"/>
      <c r="D25" s="430"/>
      <c r="E25" s="430"/>
      <c r="F25" s="430"/>
      <c r="G25" s="430"/>
      <c r="H25" s="430"/>
      <c r="I25" s="430"/>
      <c r="J25" s="430"/>
      <c r="K25" s="430"/>
      <c r="L25" s="430"/>
      <c r="M25" s="431"/>
      <c r="N25" s="36"/>
    </row>
    <row r="26" spans="1:14" ht="15">
      <c r="A26" s="30"/>
      <c r="B26" s="44" t="s">
        <v>336</v>
      </c>
      <c r="C26" s="45"/>
      <c r="D26" s="45"/>
      <c r="E26" s="45"/>
      <c r="F26" s="47"/>
      <c r="G26" s="47" t="s">
        <v>39</v>
      </c>
      <c r="H26" s="45"/>
      <c r="I26" s="45"/>
      <c r="J26" s="45"/>
      <c r="K26" s="45"/>
      <c r="L26" s="45"/>
      <c r="M26" s="46"/>
      <c r="N26" s="36"/>
    </row>
    <row r="27" spans="1:14" ht="15">
      <c r="A27" s="30"/>
      <c r="B27" s="426" t="str">
        <f>IF(F49=0,"",F49)</f>
        <v/>
      </c>
      <c r="C27" s="427"/>
      <c r="D27" s="427"/>
      <c r="E27" s="427"/>
      <c r="F27" s="427"/>
      <c r="G27" s="427"/>
      <c r="H27" s="427"/>
      <c r="I27" s="427"/>
      <c r="J27" s="427"/>
      <c r="K27" s="427"/>
      <c r="L27" s="427"/>
      <c r="M27" s="428"/>
      <c r="N27" s="36"/>
    </row>
    <row r="28" spans="1:14" ht="15">
      <c r="A28" s="30"/>
      <c r="B28" s="44" t="s">
        <v>337</v>
      </c>
      <c r="C28" s="45"/>
      <c r="D28" s="45"/>
      <c r="E28" s="45"/>
      <c r="F28" s="45"/>
      <c r="G28" s="45"/>
      <c r="I28" s="45"/>
      <c r="J28" s="45"/>
      <c r="K28" s="45"/>
      <c r="L28" s="45"/>
      <c r="M28" s="102"/>
      <c r="N28" s="36"/>
    </row>
    <row r="29" spans="1:14" ht="15">
      <c r="A29" s="30"/>
      <c r="B29" s="429" t="str">
        <f>IF(OR(E48="",E53="",E54="",E56=""),"",IF((ROUNDDOWN(E53*E54,2)*F49)&gt;10000,10000,ROUNDDOWN(E53*E54,2)*F49))</f>
        <v/>
      </c>
      <c r="C29" s="430"/>
      <c r="D29" s="108"/>
      <c r="E29" s="108"/>
      <c r="F29" s="108"/>
      <c r="G29" s="108"/>
      <c r="H29" s="108"/>
      <c r="I29" s="108"/>
      <c r="J29" s="108"/>
      <c r="K29" s="108"/>
      <c r="L29" s="108"/>
      <c r="M29" s="109" t="str">
        <f>IF(OR(E48="",F49="",E53="",E54=""),"",IF((ROUNDDOWN(E53*E54,2)*F49)&gt;10000," $10,000.00 LIMIT IMPOSED AS ACTUAL CALCULATION EXCEEDS LIMIT",""))</f>
        <v/>
      </c>
      <c r="N29" s="36"/>
    </row>
    <row r="30" spans="1:14" ht="15">
      <c r="A30" s="30"/>
      <c r="B30" s="44" t="s">
        <v>331</v>
      </c>
      <c r="C30" s="45"/>
      <c r="D30" s="45"/>
      <c r="E30" s="45"/>
      <c r="F30" s="45"/>
      <c r="G30" s="45"/>
      <c r="H30" s="45"/>
      <c r="I30" s="45"/>
      <c r="J30" s="45"/>
      <c r="K30" s="45"/>
      <c r="L30" s="45"/>
      <c r="M30" s="46"/>
      <c r="N30" s="36"/>
    </row>
    <row r="31" spans="1:14" ht="15">
      <c r="A31" s="30"/>
      <c r="B31" s="426" t="str">
        <f>IF(E56="","",E56)</f>
        <v/>
      </c>
      <c r="C31" s="427"/>
      <c r="D31" s="427"/>
      <c r="E31" s="427"/>
      <c r="F31" s="427"/>
      <c r="G31" s="427"/>
      <c r="H31" s="427"/>
      <c r="I31" s="427"/>
      <c r="J31" s="427"/>
      <c r="K31" s="427"/>
      <c r="L31" s="427"/>
      <c r="M31" s="428"/>
      <c r="N31" s="36"/>
    </row>
    <row r="32" spans="1:14" ht="15">
      <c r="A32" s="30"/>
      <c r="B32" s="44" t="s">
        <v>332</v>
      </c>
      <c r="C32" s="45"/>
      <c r="D32" s="45"/>
      <c r="E32" s="45"/>
      <c r="F32" s="45"/>
      <c r="G32" s="45"/>
      <c r="H32" s="45"/>
      <c r="I32" s="45"/>
      <c r="J32" s="45"/>
      <c r="K32" s="45"/>
      <c r="L32" s="45"/>
      <c r="M32" s="46"/>
      <c r="N32" s="36"/>
    </row>
    <row r="33" spans="1:14" ht="15">
      <c r="A33" s="30"/>
      <c r="B33" s="429" t="str">
        <f>IF(F49=0,"",IF(OR(E48="",E53="",E54="",F49=""),"",B29*B31))</f>
        <v/>
      </c>
      <c r="C33" s="430"/>
      <c r="D33" s="430"/>
      <c r="E33" s="430"/>
      <c r="F33" s="430"/>
      <c r="G33" s="430"/>
      <c r="H33" s="430"/>
      <c r="I33" s="430"/>
      <c r="J33" s="430"/>
      <c r="K33" s="430"/>
      <c r="L33" s="430"/>
      <c r="M33" s="431"/>
      <c r="N33" s="36"/>
    </row>
    <row r="34" spans="1:14" ht="15">
      <c r="A34" s="30"/>
      <c r="B34" s="42"/>
      <c r="C34" s="42"/>
      <c r="D34" s="42"/>
      <c r="E34" s="42"/>
      <c r="F34" s="42"/>
      <c r="G34" s="42"/>
      <c r="H34" s="42"/>
      <c r="I34" s="42"/>
      <c r="J34" s="42"/>
      <c r="K34" s="42"/>
      <c r="L34" s="42"/>
      <c r="M34" s="42"/>
      <c r="N34" s="36"/>
    </row>
    <row r="35" spans="1:14" ht="20">
      <c r="A35" s="30"/>
      <c r="B35" s="40" t="s">
        <v>14</v>
      </c>
      <c r="C35" s="41"/>
      <c r="D35" s="41"/>
      <c r="E35" s="41"/>
      <c r="F35" s="41"/>
      <c r="G35" s="41"/>
      <c r="H35" s="41"/>
      <c r="I35" s="41"/>
      <c r="J35" s="41"/>
      <c r="K35" s="41"/>
      <c r="L35" s="41"/>
      <c r="M35" s="41"/>
      <c r="N35" s="36"/>
    </row>
    <row r="36" spans="1:14" ht="15">
      <c r="A36" s="30"/>
      <c r="B36" s="44" t="s">
        <v>338</v>
      </c>
      <c r="C36" s="45"/>
      <c r="D36" s="45"/>
      <c r="E36" s="45"/>
      <c r="F36" s="45"/>
      <c r="G36" s="46"/>
      <c r="H36" s="44" t="s">
        <v>342</v>
      </c>
      <c r="I36" s="45"/>
      <c r="J36" s="45"/>
      <c r="K36" s="45"/>
      <c r="L36" s="45"/>
      <c r="M36" s="46"/>
      <c r="N36" s="36"/>
    </row>
    <row r="37" spans="1:14" ht="15">
      <c r="A37" s="30"/>
      <c r="B37" s="426" t="str">
        <f>IF(E57="","",E57)</f>
        <v/>
      </c>
      <c r="C37" s="427"/>
      <c r="D37" s="427"/>
      <c r="E37" s="427"/>
      <c r="F37" s="427"/>
      <c r="G37" s="428"/>
      <c r="H37" s="426" t="str">
        <f>IF(E58="","",E58)</f>
        <v/>
      </c>
      <c r="I37" s="427"/>
      <c r="J37" s="427"/>
      <c r="K37" s="427"/>
      <c r="L37" s="427"/>
      <c r="M37" s="428"/>
      <c r="N37" s="36"/>
    </row>
    <row r="38" spans="1:14" ht="15">
      <c r="A38" s="30"/>
      <c r="B38" s="44" t="s">
        <v>333</v>
      </c>
      <c r="C38" s="45"/>
      <c r="D38" s="45"/>
      <c r="E38" s="45"/>
      <c r="F38" s="45"/>
      <c r="G38" s="45"/>
      <c r="H38" s="45"/>
      <c r="I38" s="45"/>
      <c r="J38" s="45"/>
      <c r="K38" s="45"/>
      <c r="L38" s="45"/>
      <c r="M38" s="46"/>
      <c r="N38" s="36"/>
    </row>
    <row r="39" spans="1:14" ht="15">
      <c r="A39" s="30"/>
      <c r="B39" s="426" t="str">
        <f>IF(DATA!F111="","",DATA!F111)</f>
        <v/>
      </c>
      <c r="C39" s="427"/>
      <c r="D39" s="427"/>
      <c r="E39" s="427"/>
      <c r="F39" s="427"/>
      <c r="G39" s="427"/>
      <c r="H39" s="427"/>
      <c r="I39" s="427"/>
      <c r="J39" s="427"/>
      <c r="K39" s="427"/>
      <c r="L39" s="427"/>
      <c r="M39" s="428"/>
      <c r="N39" s="36"/>
    </row>
    <row r="40" spans="1:14" ht="15">
      <c r="A40" s="30"/>
      <c r="B40" s="44" t="s">
        <v>334</v>
      </c>
      <c r="C40" s="45"/>
      <c r="D40" s="45"/>
      <c r="E40" s="45"/>
      <c r="F40" s="45"/>
      <c r="G40" s="45"/>
      <c r="H40" s="45"/>
      <c r="I40" s="45"/>
      <c r="J40" s="45"/>
      <c r="K40" s="45"/>
      <c r="L40" s="45"/>
      <c r="M40" s="46"/>
      <c r="N40" s="36"/>
    </row>
    <row r="41" spans="1:14" ht="15">
      <c r="A41" s="30"/>
      <c r="B41" s="438" t="str">
        <f>IF(DATA!F112="","",DATA!F112)</f>
        <v/>
      </c>
      <c r="C41" s="439"/>
      <c r="D41" s="439"/>
      <c r="E41" s="439"/>
      <c r="F41" s="439"/>
      <c r="G41" s="439"/>
      <c r="H41" s="439"/>
      <c r="I41" s="439"/>
      <c r="J41" s="439"/>
      <c r="K41" s="439"/>
      <c r="L41" s="439"/>
      <c r="M41" s="440"/>
      <c r="N41" s="36"/>
    </row>
    <row r="42" spans="1:14" ht="15">
      <c r="A42" s="30"/>
      <c r="B42" s="44" t="s">
        <v>339</v>
      </c>
      <c r="C42" s="45"/>
      <c r="D42" s="45"/>
      <c r="E42" s="45"/>
      <c r="F42" s="45"/>
      <c r="G42" s="45"/>
      <c r="H42" s="100"/>
      <c r="I42" s="45"/>
      <c r="J42" s="45"/>
      <c r="K42" s="45"/>
      <c r="L42" s="45"/>
      <c r="M42" s="101" t="str">
        <f>IF(E48="","",IF(AND(E61="NO",E62=""),"NO TRAINING LOCATION PROVIDED",""))</f>
        <v/>
      </c>
      <c r="N42" s="36"/>
    </row>
    <row r="43" spans="1:14" ht="15">
      <c r="A43" s="30"/>
      <c r="B43" s="43" t="str">
        <f>IF(E61="","",E61)</f>
        <v/>
      </c>
      <c r="C43" s="48"/>
      <c r="D43" s="49"/>
      <c r="E43" s="50" t="str">
        <f>IF(OR(DATA!F56="",DATA!F57="",DATA!F56="YES"),"","TRAINING WILL BE CONDUCTED AT:")</f>
        <v/>
      </c>
      <c r="F43" s="49" t="str">
        <f>IF(E62="","",IF(E61="YES","",E62))</f>
        <v/>
      </c>
      <c r="G43" s="48"/>
      <c r="H43" s="48"/>
      <c r="I43" s="49"/>
      <c r="J43" s="49"/>
      <c r="K43" s="49"/>
      <c r="L43" s="49"/>
      <c r="M43" s="51"/>
      <c r="N43" s="36"/>
    </row>
    <row r="44" spans="1:14" ht="3" customHeight="1">
      <c r="A44" s="30"/>
      <c r="B44" s="42"/>
      <c r="C44" s="42"/>
      <c r="D44" s="42"/>
      <c r="E44" s="42"/>
      <c r="F44" s="42"/>
      <c r="G44" s="42"/>
      <c r="H44" s="42"/>
      <c r="I44" s="42"/>
      <c r="J44" s="42"/>
      <c r="K44" s="42"/>
      <c r="L44" s="42"/>
      <c r="M44" s="42"/>
      <c r="N44" s="36"/>
    </row>
    <row r="45" spans="1:14" ht="7.75" customHeight="1">
      <c r="A45" s="30"/>
      <c r="B45" s="32"/>
      <c r="C45" s="32"/>
      <c r="D45" s="32"/>
      <c r="E45" s="32"/>
      <c r="F45" s="32"/>
      <c r="G45" s="32"/>
      <c r="H45" s="32"/>
      <c r="I45" s="32"/>
      <c r="J45" s="32"/>
      <c r="K45" s="32"/>
      <c r="L45" s="32"/>
      <c r="M45" s="32"/>
      <c r="N45" s="32"/>
    </row>
    <row r="46" spans="1:14" ht="12.75" hidden="1" customHeight="1"/>
    <row r="47" spans="1:14" ht="14" hidden="1">
      <c r="C47" s="103"/>
      <c r="D47" s="103"/>
      <c r="E47" s="103"/>
      <c r="F47" s="103"/>
      <c r="G47" s="103"/>
      <c r="H47" s="103"/>
      <c r="I47" s="103"/>
      <c r="J47" s="103"/>
      <c r="K47" s="103"/>
      <c r="L47" s="103"/>
      <c r="M47" s="103"/>
    </row>
    <row r="48" spans="1:14" ht="14" hidden="1">
      <c r="C48" s="120" t="s">
        <v>72</v>
      </c>
      <c r="D48" s="145">
        <v>100</v>
      </c>
      <c r="E48" s="122" t="str">
        <f>IF(VLOOKUP(D48,DATA!$C$2:$F$328,4,FALSE)="","",VLOOKUP(D48,DATA!$C$2:$F$328,4,FALSE))</f>
        <v/>
      </c>
      <c r="F48" s="103"/>
      <c r="G48" s="103"/>
      <c r="H48" s="103"/>
      <c r="I48" s="103"/>
      <c r="J48" s="103"/>
      <c r="K48" s="103"/>
      <c r="L48" s="103"/>
      <c r="M48" s="103"/>
    </row>
    <row r="49" spans="3:13" ht="14" hidden="1">
      <c r="C49" s="120" t="s">
        <v>73</v>
      </c>
      <c r="D49" s="121">
        <f>D48+1</f>
        <v>101</v>
      </c>
      <c r="E49" s="122" t="str">
        <f>IF(VLOOKUP(D49,DATA!$C$2:$F$328,4,FALSE)="","",VLOOKUP(D49,DATA!$C$2:$F$328,4,FALSE))</f>
        <v/>
      </c>
      <c r="F49" s="138">
        <f>IF(VLOOKUP(D49,DATA!$C$2:$F$328,2,FALSE)="","",VLOOKUP(D49,DATA!$C$2:$F$328,2,FALSE))</f>
        <v>0</v>
      </c>
      <c r="G49" s="103"/>
      <c r="H49" s="103"/>
      <c r="I49" s="103"/>
      <c r="J49" s="103"/>
      <c r="K49" s="103"/>
      <c r="L49" s="103"/>
      <c r="M49" s="103"/>
    </row>
    <row r="50" spans="3:13" ht="14" hidden="1">
      <c r="C50" s="120" t="s">
        <v>74</v>
      </c>
      <c r="D50" s="121">
        <f t="shared" ref="D50:D62" si="0">D49+1</f>
        <v>102</v>
      </c>
      <c r="E50" s="122" t="str">
        <f>IF(VLOOKUP(D50,DATA!$C$2:$F$328,4,FALSE)="","",VLOOKUP(D50,DATA!$C$2:$F$328,4,FALSE))</f>
        <v/>
      </c>
      <c r="F50" s="103"/>
      <c r="G50" s="103"/>
      <c r="H50" s="103"/>
      <c r="I50" s="103"/>
      <c r="J50" s="103"/>
      <c r="K50" s="103"/>
      <c r="L50" s="103"/>
      <c r="M50" s="103"/>
    </row>
    <row r="51" spans="3:13" ht="14" hidden="1">
      <c r="C51" s="120" t="s">
        <v>75</v>
      </c>
      <c r="D51" s="121">
        <f t="shared" si="0"/>
        <v>103</v>
      </c>
      <c r="E51" s="122" t="str">
        <f>IF(VLOOKUP(D51,DATA!$C$2:$F$328,4,FALSE)="","",VLOOKUP(D51,DATA!$C$2:$F$328,4,FALSE))</f>
        <v/>
      </c>
      <c r="F51" s="103"/>
      <c r="G51" s="103"/>
      <c r="H51" s="103"/>
      <c r="I51" s="103"/>
      <c r="J51" s="103"/>
      <c r="K51" s="103"/>
      <c r="L51" s="103"/>
      <c r="M51" s="103"/>
    </row>
    <row r="52" spans="3:13" ht="14" hidden="1">
      <c r="C52" s="120" t="s">
        <v>76</v>
      </c>
      <c r="D52" s="121">
        <f t="shared" si="0"/>
        <v>104</v>
      </c>
      <c r="E52" s="122" t="str">
        <f>IF(VLOOKUP(D52,DATA!$C$2:$F$328,4,FALSE)="","",VLOOKUP(D52,DATA!$C$2:$F$328,4,FALSE))</f>
        <v/>
      </c>
      <c r="F52" s="103"/>
      <c r="G52" s="103"/>
      <c r="H52" s="103"/>
      <c r="I52" s="103"/>
      <c r="J52" s="103"/>
      <c r="K52" s="103"/>
      <c r="L52" s="103"/>
      <c r="M52" s="103"/>
    </row>
    <row r="53" spans="3:13" ht="14" hidden="1">
      <c r="C53" s="120" t="s">
        <v>77</v>
      </c>
      <c r="D53" s="121">
        <f t="shared" si="0"/>
        <v>105</v>
      </c>
      <c r="E53" s="139" t="str">
        <f>IF(VLOOKUP(D53,DATA!$C$2:$F$328,4,FALSE)="","",VLOOKUP(D53,DATA!$C$2:$F$328,4,FALSE))</f>
        <v/>
      </c>
      <c r="F53" s="103"/>
      <c r="G53" s="103"/>
      <c r="H53" s="103"/>
      <c r="I53" s="103"/>
      <c r="J53" s="103"/>
      <c r="K53" s="103"/>
      <c r="L53" s="103"/>
      <c r="M53" s="103"/>
    </row>
    <row r="54" spans="3:13" ht="14" hidden="1">
      <c r="C54" s="120" t="s">
        <v>78</v>
      </c>
      <c r="D54" s="121">
        <f t="shared" si="0"/>
        <v>106</v>
      </c>
      <c r="E54" s="140" t="str">
        <f>IF(VLOOKUP(D54,DATA!$C$2:$F$328,4,FALSE)="","",VLOOKUP(D54,DATA!$C$2:$F$328,4,FALSE))</f>
        <v/>
      </c>
      <c r="F54" s="103"/>
      <c r="G54" s="103"/>
      <c r="H54" s="103"/>
      <c r="I54" s="103"/>
      <c r="J54" s="103"/>
      <c r="K54" s="103"/>
      <c r="L54" s="103"/>
      <c r="M54" s="103"/>
    </row>
    <row r="55" spans="3:13" ht="14" hidden="1">
      <c r="C55" s="120" t="s">
        <v>79</v>
      </c>
      <c r="D55" s="121">
        <f t="shared" si="0"/>
        <v>107</v>
      </c>
      <c r="E55" s="141" t="str">
        <f>IF(VLOOKUP(D55,DATA!$C$2:$F$328,4,FALSE)="","",VLOOKUP(D55,DATA!$C$2:$F$328,4,FALSE))</f>
        <v/>
      </c>
      <c r="F55" s="103"/>
      <c r="G55" s="103"/>
      <c r="H55" s="103"/>
      <c r="I55" s="103"/>
      <c r="J55" s="103"/>
      <c r="K55" s="103"/>
      <c r="L55" s="103"/>
      <c r="M55" s="103"/>
    </row>
    <row r="56" spans="3:13" ht="14" hidden="1">
      <c r="C56" s="120" t="s">
        <v>80</v>
      </c>
      <c r="D56" s="121">
        <f t="shared" si="0"/>
        <v>108</v>
      </c>
      <c r="E56" s="141" t="str">
        <f>IF(VLOOKUP(D56,DATA!$C$2:$F$328,4,FALSE)="","",VLOOKUP(D56,DATA!$C$2:$F$328,4,FALSE))</f>
        <v/>
      </c>
      <c r="F56" s="103"/>
      <c r="G56" s="103"/>
      <c r="H56" s="103"/>
      <c r="I56" s="103"/>
      <c r="J56" s="103"/>
      <c r="K56" s="103"/>
      <c r="L56" s="103"/>
      <c r="M56" s="103"/>
    </row>
    <row r="57" spans="3:13" ht="14" hidden="1">
      <c r="C57" s="120" t="s">
        <v>81</v>
      </c>
      <c r="D57" s="121">
        <f t="shared" si="0"/>
        <v>109</v>
      </c>
      <c r="E57" s="122" t="str">
        <f>IF(VLOOKUP(D57,DATA!$C$2:$F$328,4,FALSE)="","",VLOOKUP(D57,DATA!$C$2:$F$328,4,FALSE))</f>
        <v/>
      </c>
      <c r="F57" s="103"/>
      <c r="G57" s="103"/>
      <c r="H57" s="103"/>
      <c r="I57" s="103"/>
      <c r="J57" s="103"/>
      <c r="K57" s="103"/>
      <c r="L57" s="103"/>
      <c r="M57" s="103"/>
    </row>
    <row r="58" spans="3:13" ht="14" hidden="1">
      <c r="C58" s="120" t="s">
        <v>82</v>
      </c>
      <c r="D58" s="121">
        <f t="shared" si="0"/>
        <v>110</v>
      </c>
      <c r="E58" s="122" t="str">
        <f>IF(VLOOKUP(D58,DATA!$C$2:$F$328,4,FALSE)="","",VLOOKUP(D58,DATA!$C$2:$F$328,4,FALSE))</f>
        <v/>
      </c>
      <c r="F58" s="103"/>
      <c r="G58" s="103"/>
      <c r="H58" s="103"/>
      <c r="I58" s="103"/>
      <c r="J58" s="103"/>
      <c r="K58" s="103"/>
      <c r="L58" s="103"/>
      <c r="M58" s="103"/>
    </row>
    <row r="59" spans="3:13" ht="14" hidden="1">
      <c r="C59" s="120" t="s">
        <v>83</v>
      </c>
      <c r="D59" s="121">
        <f t="shared" si="0"/>
        <v>111</v>
      </c>
      <c r="E59" s="122" t="str">
        <f>IF(VLOOKUP(D59,DATA!$C$2:$F$328,4,FALSE)="","",VLOOKUP(D59,DATA!$C$2:$F$328,4,FALSE))</f>
        <v/>
      </c>
      <c r="F59" s="103"/>
      <c r="G59" s="103"/>
      <c r="H59" s="103"/>
      <c r="I59" s="103"/>
      <c r="J59" s="103"/>
      <c r="K59" s="103"/>
      <c r="L59" s="103"/>
      <c r="M59" s="103"/>
    </row>
    <row r="60" spans="3:13" ht="14" hidden="1">
      <c r="C60" s="120" t="s">
        <v>84</v>
      </c>
      <c r="D60" s="121">
        <f t="shared" si="0"/>
        <v>112</v>
      </c>
      <c r="E60" s="142" t="str">
        <f>IF(VLOOKUP(D60,DATA!$C$2:$F$328,4,FALSE)="","",VLOOKUP(D60,DATA!$C$2:$F$328,4,FALSE))</f>
        <v/>
      </c>
      <c r="F60" s="103"/>
      <c r="G60" s="103"/>
      <c r="H60" s="103"/>
      <c r="I60" s="103"/>
      <c r="J60" s="103"/>
      <c r="K60" s="103"/>
      <c r="L60" s="103"/>
      <c r="M60" s="103"/>
    </row>
    <row r="61" spans="3:13" ht="14" hidden="1">
      <c r="C61" s="120" t="s">
        <v>85</v>
      </c>
      <c r="D61" s="121">
        <f t="shared" si="0"/>
        <v>113</v>
      </c>
      <c r="E61" s="122" t="str">
        <f>IF(VLOOKUP(D61,DATA!$C$2:$F$328,4,FALSE)="","",VLOOKUP(D61,DATA!$C$2:$F$328,4,FALSE))</f>
        <v/>
      </c>
      <c r="F61" s="103"/>
      <c r="G61" s="103"/>
      <c r="H61" s="103"/>
      <c r="I61" s="103"/>
      <c r="J61" s="103"/>
      <c r="K61" s="103"/>
      <c r="L61" s="103"/>
      <c r="M61" s="103"/>
    </row>
    <row r="62" spans="3:13" ht="14" hidden="1">
      <c r="C62" s="120" t="s">
        <v>86</v>
      </c>
      <c r="D62" s="121">
        <f t="shared" si="0"/>
        <v>114</v>
      </c>
      <c r="E62" s="122" t="str">
        <f>IF(VLOOKUP(D62,DATA!$C$2:$F$328,4,FALSE)="","",VLOOKUP(D62,DATA!$C$2:$F$328,4,FALSE))</f>
        <v/>
      </c>
      <c r="F62" s="103"/>
      <c r="G62" s="103"/>
      <c r="H62" s="103"/>
      <c r="I62" s="103"/>
      <c r="J62" s="103"/>
      <c r="K62" s="103"/>
      <c r="L62" s="103"/>
      <c r="M62" s="103"/>
    </row>
    <row r="63" spans="3:13" ht="14" hidden="1">
      <c r="C63" s="120"/>
      <c r="D63" s="143"/>
      <c r="E63" s="103"/>
      <c r="F63" s="103"/>
      <c r="G63" s="103"/>
      <c r="H63" s="103"/>
      <c r="I63" s="103"/>
      <c r="J63" s="103"/>
      <c r="K63" s="103"/>
      <c r="L63" s="103"/>
      <c r="M63" s="103"/>
    </row>
    <row r="64" spans="3:13" ht="14" hidden="1">
      <c r="D64" s="115"/>
    </row>
    <row r="65" spans="4:4" ht="14" hidden="1">
      <c r="D65" s="115"/>
    </row>
    <row r="66" spans="4:4" ht="14" hidden="1">
      <c r="D66" s="115"/>
    </row>
    <row r="67" spans="4:4" ht="14" hidden="1">
      <c r="D67" s="115"/>
    </row>
    <row r="68" spans="4:4" ht="14" hidden="1">
      <c r="D68" s="115"/>
    </row>
    <row r="69" spans="4:4" ht="14" hidden="1">
      <c r="D69" s="115"/>
    </row>
    <row r="70" spans="4:4" ht="14" hidden="1">
      <c r="D70" s="115"/>
    </row>
    <row r="71" spans="4:4" ht="14" hidden="1">
      <c r="D71" s="115"/>
    </row>
    <row r="72" spans="4:4" ht="14" hidden="1">
      <c r="D72" s="115"/>
    </row>
    <row r="73" spans="4:4" ht="14" hidden="1">
      <c r="D73" s="115"/>
    </row>
    <row r="74" spans="4:4" ht="14" hidden="1">
      <c r="D74" s="115"/>
    </row>
    <row r="75" spans="4:4" ht="14" hidden="1">
      <c r="D75" s="115"/>
    </row>
    <row r="76" spans="4:4" ht="14" hidden="1">
      <c r="D76" s="115"/>
    </row>
    <row r="77" spans="4:4" ht="14" hidden="1">
      <c r="D77" s="115"/>
    </row>
  </sheetData>
  <sheetProtection password="932F" sheet="1" objects="1" scenarios="1" selectLockedCells="1" selectUnlockedCells="1"/>
  <mergeCells count="22">
    <mergeCell ref="B15:M15"/>
    <mergeCell ref="B17:M17"/>
    <mergeCell ref="B19:M19"/>
    <mergeCell ref="B21:M21"/>
    <mergeCell ref="B23:M23"/>
    <mergeCell ref="B41:M41"/>
    <mergeCell ref="B25:M25"/>
    <mergeCell ref="B27:M27"/>
    <mergeCell ref="B29:C29"/>
    <mergeCell ref="B31:M31"/>
    <mergeCell ref="B33:M33"/>
    <mergeCell ref="B37:G37"/>
    <mergeCell ref="H37:M37"/>
    <mergeCell ref="B39:M39"/>
    <mergeCell ref="B10:G10"/>
    <mergeCell ref="B11:G11"/>
    <mergeCell ref="H11:M11"/>
    <mergeCell ref="B13:M13"/>
    <mergeCell ref="B2:M2"/>
    <mergeCell ref="B3:M3"/>
    <mergeCell ref="B5:M5"/>
    <mergeCell ref="B6:M6"/>
  </mergeCells>
  <phoneticPr fontId="76" type="noConversion"/>
  <printOptions horizontalCentered="1"/>
  <pageMargins left="0.75" right="0.75" top="0.5" bottom="0.5" header="0.5" footer="0.25"/>
  <pageSetup scale="76" fitToHeight="0" orientation="landscape"/>
  <headerFooter>
    <oddFooter>&amp;L&amp;"Calibri,Bold"&amp;9On-the-Job Training (OJT): Skills Acquisition Training Outline (SATO)&amp;R&amp;9P  a  g  e  |  &amp;P of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21</vt:i4>
      </vt:variant>
    </vt:vector>
  </HeadingPairs>
  <TitlesOfParts>
    <vt:vector size="21" baseType="lpstr">
      <vt:lpstr>Examples</vt:lpstr>
      <vt:lpstr>Program Years</vt:lpstr>
      <vt:lpstr>DATA</vt:lpstr>
      <vt:lpstr>ENTITY</vt:lpstr>
      <vt:lpstr>Sections 1 thru 4</vt:lpstr>
      <vt:lpstr>JOB TITLE (1)</vt:lpstr>
      <vt:lpstr>Concurrence (1)</vt:lpstr>
      <vt:lpstr>SATO (1)</vt:lpstr>
      <vt:lpstr>JOB TITLE (2)</vt:lpstr>
      <vt:lpstr>Concurrence (2)</vt:lpstr>
      <vt:lpstr>SATO (2)</vt:lpstr>
      <vt:lpstr>JOB TITLE (3)</vt:lpstr>
      <vt:lpstr>Concurrence (3)</vt:lpstr>
      <vt:lpstr>SATO (3)</vt:lpstr>
      <vt:lpstr>JOB TITLE (4)</vt:lpstr>
      <vt:lpstr>Concurrence (4)</vt:lpstr>
      <vt:lpstr>SATO (4)</vt:lpstr>
      <vt:lpstr>JOB TITLE (5)</vt:lpstr>
      <vt:lpstr>Concurrence (5)</vt:lpstr>
      <vt:lpstr>SATO (5)</vt:lpstr>
      <vt:lpstr>SATO Tips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Thomas Hooper</cp:lastModifiedBy>
  <cp:lastPrinted>2014-08-07T19:51:36Z</cp:lastPrinted>
  <dcterms:created xsi:type="dcterms:W3CDTF">2012-03-13T14:41:27Z</dcterms:created>
  <dcterms:modified xsi:type="dcterms:W3CDTF">2015-05-21T17:28:29Z</dcterms:modified>
</cp:coreProperties>
</file>